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TU_ARC_242-PC\Desktop\"/>
    </mc:Choice>
  </mc:AlternateContent>
  <xr:revisionPtr revIDLastSave="0" documentId="13_ncr:1_{2A25312F-4519-4D7C-B459-CB01AC848E1D}" xr6:coauthVersionLast="36" xr6:coauthVersionMax="36" xr10:uidLastSave="{00000000-0000-0000-0000-000000000000}"/>
  <bookViews>
    <workbookView xWindow="0" yWindow="0" windowWidth="21600" windowHeight="9510" tabRatio="788" activeTab="1" xr2:uid="{00000000-000D-0000-FFFF-FFFF00000000}"/>
  </bookViews>
  <sheets>
    <sheet name="範例(請勿編輯)" sheetId="26" r:id="rId1"/>
    <sheet name="一月" sheetId="14" r:id="rId2"/>
    <sheet name="二月" sheetId="15" r:id="rId3"/>
    <sheet name="三月" sheetId="16" r:id="rId4"/>
    <sheet name="四月" sheetId="17" r:id="rId5"/>
    <sheet name="五月" sheetId="18" r:id="rId6"/>
    <sheet name="六月" sheetId="19" r:id="rId7"/>
    <sheet name="七月" sheetId="20" r:id="rId8"/>
    <sheet name="八月" sheetId="21" r:id="rId9"/>
    <sheet name="九月" sheetId="22" r:id="rId10"/>
    <sheet name="十月" sheetId="23" r:id="rId11"/>
    <sheet name="十一月" sheetId="24" r:id="rId12"/>
    <sheet name="十二月" sheetId="25" r:id="rId13"/>
  </sheets>
  <definedNames>
    <definedName name="ColumnTitleRegion1..H12.1" localSheetId="0">'範例(請勿編輯)'!$B$2</definedName>
    <definedName name="ColumnTitleRegion1..H12.1">一月!$B$2</definedName>
    <definedName name="ColumnTitleRegion1..H12.10">十月!$B$2</definedName>
    <definedName name="ColumnTitleRegion1..H12.11">十一月!$B$2</definedName>
    <definedName name="ColumnTitleRegion1..H12.12">十二月!$B$2</definedName>
    <definedName name="ColumnTitleRegion1..H12.2">二月!$B$2</definedName>
    <definedName name="ColumnTitleRegion1..H12.3">三月!$B$2</definedName>
    <definedName name="ColumnTitleRegion1..H12.4">四月!$B$2</definedName>
    <definedName name="ColumnTitleRegion1..H12.5">五月!$B$2</definedName>
    <definedName name="ColumnTitleRegion1..H12.6">六月!$B$2</definedName>
    <definedName name="ColumnTitleRegion1..H12.7">七月!$B$2</definedName>
    <definedName name="ColumnTitleRegion1..H12.8">八月!$B$2</definedName>
    <definedName name="ColumnTitleRegion1..H12.9">九月!$B$2</definedName>
    <definedName name="ColumnTitleRegion2..C14.1" localSheetId="0">'範例(請勿編輯)'!$B$2</definedName>
    <definedName name="ColumnTitleRegion2..C14.1">一月!$B$2</definedName>
    <definedName name="ColumnTitleRegion2..C14.10">十月!$B$2</definedName>
    <definedName name="ColumnTitleRegion2..C14.11">十一月!$B$2</definedName>
    <definedName name="ColumnTitleRegion2..C14.12">十二月!$B$2</definedName>
    <definedName name="ColumnTitleRegion2..C14.2">二月!$B$2</definedName>
    <definedName name="ColumnTitleRegion2..C14.3">三月!$B$2</definedName>
    <definedName name="ColumnTitleRegion2..C14.4">四月!$B$2</definedName>
    <definedName name="ColumnTitleRegion2..C14.5">五月!$B$2</definedName>
    <definedName name="ColumnTitleRegion2..C14.6">六月!$B$2</definedName>
    <definedName name="ColumnTitleRegion2..C14.7">七月!$B$2</definedName>
    <definedName name="ColumnTitleRegion2..C14.8">八月!$B$2</definedName>
    <definedName name="ColumnTitleRegion2..C14.9">九月!$B$2</definedName>
    <definedName name="_xlnm.Print_Area" localSheetId="0">'範例(請勿編輯)'!$A$1:$H$14</definedName>
    <definedName name="_xlnm.Print_Area">一月!$A$1:$H$14</definedName>
    <definedName name="日與星期">{0,1,2,3,4,5,6} + {0;1;2;3;4;5}*7</definedName>
    <definedName name="行事曆年份" localSheetId="0">'範例(請勿編輯)'!$K$2</definedName>
    <definedName name="行事曆年份">一月!$K$2</definedName>
    <definedName name="週開始日" localSheetId="0">'範例(請勿編輯)'!$K$3</definedName>
    <definedName name="週開始日">一月!$K$3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5" l="1"/>
  <c r="B1" i="26"/>
  <c r="B13" i="26" l="1" a="1"/>
  <c r="C13" i="26" s="1"/>
  <c r="B11" i="26" a="1"/>
  <c r="C11" i="26" s="1"/>
  <c r="B9" i="26" a="1"/>
  <c r="C9" i="26" s="1"/>
  <c r="B7" i="26" a="1"/>
  <c r="C7" i="26" s="1"/>
  <c r="B5" i="26" a="1"/>
  <c r="C5" i="26" s="1"/>
  <c r="B3" i="26" a="1"/>
  <c r="C3" i="26" s="1"/>
  <c r="C2" i="26" s="1"/>
  <c r="B2" i="26"/>
  <c r="B5" i="26" l="1"/>
  <c r="D3" i="26"/>
  <c r="D2" i="26" s="1"/>
  <c r="D9" i="26"/>
  <c r="E3" i="26"/>
  <c r="E2" i="26" s="1"/>
  <c r="E5" i="26"/>
  <c r="E7" i="26"/>
  <c r="E9" i="26"/>
  <c r="E11" i="26"/>
  <c r="B9" i="26"/>
  <c r="D5" i="26"/>
  <c r="F3" i="26"/>
  <c r="F2" i="26" s="1"/>
  <c r="F5" i="26"/>
  <c r="F7" i="26"/>
  <c r="F9" i="26"/>
  <c r="F11" i="26"/>
  <c r="D7" i="26"/>
  <c r="G3" i="26"/>
  <c r="G2" i="26" s="1"/>
  <c r="G5" i="26"/>
  <c r="G7" i="26"/>
  <c r="G9" i="26"/>
  <c r="G11" i="26"/>
  <c r="B3" i="26"/>
  <c r="D11" i="26"/>
  <c r="H3" i="26"/>
  <c r="H2" i="26" s="1"/>
  <c r="H5" i="26"/>
  <c r="H7" i="26"/>
  <c r="H9" i="26"/>
  <c r="H11" i="26"/>
  <c r="B7" i="26"/>
  <c r="B11" i="26"/>
  <c r="B13" i="26"/>
  <c r="B2" i="14"/>
  <c r="B2" i="25"/>
  <c r="B2" i="24"/>
  <c r="B2" i="23"/>
  <c r="B2" i="22"/>
  <c r="B2" i="21"/>
  <c r="B2" i="20"/>
  <c r="B2" i="18"/>
  <c r="B2" i="17"/>
  <c r="B2" i="16"/>
  <c r="B2" i="15"/>
  <c r="B2" i="19"/>
  <c r="B1" i="21" l="1"/>
  <c r="B13" i="20" l="1" a="1"/>
  <c r="B11" i="20" a="1"/>
  <c r="B9" i="20" a="1"/>
  <c r="B7" i="20" a="1"/>
  <c r="B5" i="20" a="1"/>
  <c r="B3" i="20" a="1"/>
  <c r="B13" i="21" a="1"/>
  <c r="B11" i="21" a="1"/>
  <c r="B9" i="21" a="1"/>
  <c r="B7" i="21" a="1"/>
  <c r="B5" i="21" a="1"/>
  <c r="B3" i="21" a="1"/>
  <c r="B13" i="22" a="1"/>
  <c r="B11" i="22" a="1"/>
  <c r="B9" i="22" a="1"/>
  <c r="B7" i="22" a="1"/>
  <c r="B5" i="22" a="1"/>
  <c r="B3" i="22" a="1"/>
  <c r="B13" i="23" a="1"/>
  <c r="B11" i="23" a="1"/>
  <c r="B9" i="23" a="1"/>
  <c r="B7" i="23" a="1"/>
  <c r="B5" i="23" a="1"/>
  <c r="B3" i="23" a="1"/>
  <c r="B13" i="24" a="1"/>
  <c r="B11" i="24" a="1"/>
  <c r="B9" i="24" a="1"/>
  <c r="B7" i="24" a="1"/>
  <c r="B5" i="24" a="1"/>
  <c r="B3" i="24" a="1"/>
  <c r="B13" i="25" a="1"/>
  <c r="B11" i="25" a="1"/>
  <c r="B9" i="25" a="1"/>
  <c r="B7" i="25" a="1"/>
  <c r="B5" i="25" a="1"/>
  <c r="B3" i="25" a="1"/>
  <c r="B13" i="19" a="1"/>
  <c r="B11" i="19" a="1"/>
  <c r="B9" i="19" a="1"/>
  <c r="B7" i="19" a="1"/>
  <c r="B5" i="19" a="1"/>
  <c r="B3" i="19" a="1"/>
  <c r="B13" i="18" a="1"/>
  <c r="B11" i="18" a="1"/>
  <c r="B9" i="18" a="1"/>
  <c r="B7" i="18" a="1"/>
  <c r="B5" i="18" a="1"/>
  <c r="B3" i="18" a="1"/>
  <c r="B13" i="17" a="1"/>
  <c r="B11" i="17" a="1"/>
  <c r="B9" i="17" a="1"/>
  <c r="B7" i="17" a="1"/>
  <c r="B5" i="17" a="1"/>
  <c r="B3" i="17" a="1"/>
  <c r="B13" i="16" a="1"/>
  <c r="B11" i="16" a="1"/>
  <c r="B9" i="16" a="1"/>
  <c r="B7" i="16" a="1"/>
  <c r="B5" i="16" a="1"/>
  <c r="B3" i="16" a="1"/>
  <c r="B13" i="15" a="1"/>
  <c r="B11" i="15" a="1"/>
  <c r="B9" i="15" a="1"/>
  <c r="B7" i="15" a="1"/>
  <c r="B5" i="15" a="1"/>
  <c r="B3" i="15" a="1"/>
  <c r="B13" i="14" a="1"/>
  <c r="B11" i="14" a="1"/>
  <c r="B9" i="14" a="1"/>
  <c r="B7" i="14" a="1"/>
  <c r="B5" i="14" a="1"/>
  <c r="B3" i="14" a="1"/>
  <c r="B1" i="24"/>
  <c r="B1" i="22"/>
  <c r="B1" i="23"/>
  <c r="B1" i="25"/>
  <c r="B1" i="19"/>
  <c r="B1" i="20"/>
  <c r="B1" i="17"/>
  <c r="B1" i="18"/>
  <c r="B1" i="16"/>
  <c r="B1" i="14"/>
  <c r="H3" i="20" l="1"/>
  <c r="H2" i="20" s="1"/>
  <c r="G3" i="20"/>
  <c r="G2" i="20" s="1"/>
  <c r="F3" i="20"/>
  <c r="F2" i="20" s="1"/>
  <c r="E3" i="20"/>
  <c r="E2" i="20" s="1"/>
  <c r="D3" i="20"/>
  <c r="D2" i="20" s="1"/>
  <c r="C3" i="20"/>
  <c r="C2" i="20" s="1"/>
  <c r="B3" i="20"/>
  <c r="H5" i="20"/>
  <c r="G5" i="20"/>
  <c r="F5" i="20"/>
  <c r="E5" i="20"/>
  <c r="D5" i="20"/>
  <c r="C5" i="20"/>
  <c r="B5" i="20"/>
  <c r="H7" i="20"/>
  <c r="G7" i="20"/>
  <c r="F7" i="20"/>
  <c r="E7" i="20"/>
  <c r="D7" i="20"/>
  <c r="C7" i="20"/>
  <c r="B7" i="20"/>
  <c r="H9" i="20"/>
  <c r="G9" i="20"/>
  <c r="F9" i="20"/>
  <c r="E9" i="20"/>
  <c r="D9" i="20"/>
  <c r="C9" i="20"/>
  <c r="B9" i="20"/>
  <c r="H11" i="20"/>
  <c r="G11" i="20"/>
  <c r="F11" i="20"/>
  <c r="E11" i="20"/>
  <c r="D11" i="20"/>
  <c r="C11" i="20"/>
  <c r="B11" i="20"/>
  <c r="C13" i="20"/>
  <c r="B13" i="20"/>
  <c r="H3" i="21"/>
  <c r="H2" i="21" s="1"/>
  <c r="G3" i="21"/>
  <c r="G2" i="21" s="1"/>
  <c r="F3" i="21"/>
  <c r="F2" i="21" s="1"/>
  <c r="E3" i="21"/>
  <c r="E2" i="21" s="1"/>
  <c r="D3" i="21"/>
  <c r="D2" i="21" s="1"/>
  <c r="C3" i="21"/>
  <c r="C2" i="21" s="1"/>
  <c r="B3" i="21"/>
  <c r="H5" i="21"/>
  <c r="G5" i="21"/>
  <c r="F5" i="21"/>
  <c r="E5" i="21"/>
  <c r="D5" i="21"/>
  <c r="C5" i="21"/>
  <c r="B5" i="21"/>
  <c r="H7" i="21"/>
  <c r="G7" i="21"/>
  <c r="F7" i="21"/>
  <c r="E7" i="21"/>
  <c r="D7" i="21"/>
  <c r="C7" i="21"/>
  <c r="B7" i="21"/>
  <c r="H9" i="21"/>
  <c r="G9" i="21"/>
  <c r="F9" i="21"/>
  <c r="E9" i="21"/>
  <c r="D9" i="21"/>
  <c r="C9" i="21"/>
  <c r="B9" i="21"/>
  <c r="H11" i="21"/>
  <c r="G11" i="21"/>
  <c r="F11" i="21"/>
  <c r="E11" i="21"/>
  <c r="D11" i="21"/>
  <c r="C11" i="21"/>
  <c r="B11" i="21"/>
  <c r="C13" i="21"/>
  <c r="B13" i="21"/>
  <c r="H3" i="22"/>
  <c r="H2" i="22" s="1"/>
  <c r="G3" i="22"/>
  <c r="G2" i="22" s="1"/>
  <c r="F3" i="22"/>
  <c r="F2" i="22" s="1"/>
  <c r="E3" i="22"/>
  <c r="E2" i="22" s="1"/>
  <c r="D3" i="22"/>
  <c r="D2" i="22" s="1"/>
  <c r="C3" i="22"/>
  <c r="C2" i="22" s="1"/>
  <c r="B3" i="22"/>
  <c r="H5" i="22"/>
  <c r="G5" i="22"/>
  <c r="F5" i="22"/>
  <c r="E5" i="22"/>
  <c r="D5" i="22"/>
  <c r="C5" i="22"/>
  <c r="B5" i="22"/>
  <c r="H7" i="22"/>
  <c r="G7" i="22"/>
  <c r="F7" i="22"/>
  <c r="E7" i="22"/>
  <c r="D7" i="22"/>
  <c r="C7" i="22"/>
  <c r="B7" i="22"/>
  <c r="H9" i="22"/>
  <c r="G9" i="22"/>
  <c r="F9" i="22"/>
  <c r="E9" i="22"/>
  <c r="D9" i="22"/>
  <c r="C9" i="22"/>
  <c r="B9" i="22"/>
  <c r="H11" i="22"/>
  <c r="G11" i="22"/>
  <c r="F11" i="22"/>
  <c r="E11" i="22"/>
  <c r="D11" i="22"/>
  <c r="C11" i="22"/>
  <c r="B11" i="22"/>
  <c r="C13" i="22"/>
  <c r="B13" i="22"/>
  <c r="H3" i="23"/>
  <c r="H2" i="23" s="1"/>
  <c r="G3" i="23"/>
  <c r="G2" i="23" s="1"/>
  <c r="F3" i="23"/>
  <c r="F2" i="23" s="1"/>
  <c r="E3" i="23"/>
  <c r="E2" i="23" s="1"/>
  <c r="D3" i="23"/>
  <c r="D2" i="23" s="1"/>
  <c r="C3" i="23"/>
  <c r="C2" i="23" s="1"/>
  <c r="B3" i="23"/>
  <c r="H5" i="23"/>
  <c r="G5" i="23"/>
  <c r="F5" i="23"/>
  <c r="E5" i="23"/>
  <c r="D5" i="23"/>
  <c r="C5" i="23"/>
  <c r="B5" i="23"/>
  <c r="H7" i="23"/>
  <c r="G7" i="23"/>
  <c r="F7" i="23"/>
  <c r="E7" i="23"/>
  <c r="D7" i="23"/>
  <c r="C7" i="23"/>
  <c r="B7" i="23"/>
  <c r="H9" i="23"/>
  <c r="G9" i="23"/>
  <c r="F9" i="23"/>
  <c r="E9" i="23"/>
  <c r="D9" i="23"/>
  <c r="C9" i="23"/>
  <c r="B9" i="23"/>
  <c r="H11" i="23"/>
  <c r="G11" i="23"/>
  <c r="F11" i="23"/>
  <c r="E11" i="23"/>
  <c r="D11" i="23"/>
  <c r="C11" i="23"/>
  <c r="B11" i="23"/>
  <c r="C13" i="23"/>
  <c r="B13" i="23"/>
  <c r="H3" i="24"/>
  <c r="H2" i="24" s="1"/>
  <c r="G3" i="24"/>
  <c r="G2" i="24" s="1"/>
  <c r="F3" i="24"/>
  <c r="F2" i="24" s="1"/>
  <c r="E3" i="24"/>
  <c r="E2" i="24" s="1"/>
  <c r="D3" i="24"/>
  <c r="D2" i="24" s="1"/>
  <c r="C3" i="24"/>
  <c r="C2" i="24" s="1"/>
  <c r="B3" i="24"/>
  <c r="H5" i="24"/>
  <c r="G5" i="24"/>
  <c r="F5" i="24"/>
  <c r="E5" i="24"/>
  <c r="D5" i="24"/>
  <c r="C5" i="24"/>
  <c r="B5" i="24"/>
  <c r="H7" i="24"/>
  <c r="G7" i="24"/>
  <c r="F7" i="24"/>
  <c r="E7" i="24"/>
  <c r="D7" i="24"/>
  <c r="C7" i="24"/>
  <c r="B7" i="24"/>
  <c r="H9" i="24"/>
  <c r="G9" i="24"/>
  <c r="F9" i="24"/>
  <c r="E9" i="24"/>
  <c r="D9" i="24"/>
  <c r="C9" i="24"/>
  <c r="B9" i="24"/>
  <c r="H11" i="24"/>
  <c r="G11" i="24"/>
  <c r="F11" i="24"/>
  <c r="E11" i="24"/>
  <c r="D11" i="24"/>
  <c r="C11" i="24"/>
  <c r="B11" i="24"/>
  <c r="C13" i="24"/>
  <c r="B13" i="24"/>
  <c r="H3" i="25"/>
  <c r="H2" i="25" s="1"/>
  <c r="G3" i="25"/>
  <c r="G2" i="25" s="1"/>
  <c r="F3" i="25"/>
  <c r="F2" i="25" s="1"/>
  <c r="E3" i="25"/>
  <c r="E2" i="25" s="1"/>
  <c r="D3" i="25"/>
  <c r="D2" i="25" s="1"/>
  <c r="C3" i="25"/>
  <c r="C2" i="25" s="1"/>
  <c r="B3" i="25"/>
  <c r="H5" i="25"/>
  <c r="G5" i="25"/>
  <c r="F5" i="25"/>
  <c r="E5" i="25"/>
  <c r="D5" i="25"/>
  <c r="C5" i="25"/>
  <c r="B5" i="25"/>
  <c r="H7" i="25"/>
  <c r="G7" i="25"/>
  <c r="F7" i="25"/>
  <c r="E7" i="25"/>
  <c r="D7" i="25"/>
  <c r="C7" i="25"/>
  <c r="B7" i="25"/>
  <c r="H9" i="25"/>
  <c r="G9" i="25"/>
  <c r="F9" i="25"/>
  <c r="E9" i="25"/>
  <c r="D9" i="25"/>
  <c r="C9" i="25"/>
  <c r="B9" i="25"/>
  <c r="H11" i="25"/>
  <c r="G11" i="25"/>
  <c r="F11" i="25"/>
  <c r="E11" i="25"/>
  <c r="D11" i="25"/>
  <c r="C11" i="25"/>
  <c r="B11" i="25"/>
  <c r="C13" i="25"/>
  <c r="B13" i="25"/>
  <c r="H3" i="19"/>
  <c r="H2" i="19" s="1"/>
  <c r="G3" i="19"/>
  <c r="G2" i="19" s="1"/>
  <c r="F3" i="19"/>
  <c r="F2" i="19" s="1"/>
  <c r="E3" i="19"/>
  <c r="E2" i="19" s="1"/>
  <c r="D3" i="19"/>
  <c r="D2" i="19" s="1"/>
  <c r="C3" i="19"/>
  <c r="C2" i="19" s="1"/>
  <c r="B3" i="19"/>
  <c r="H5" i="19"/>
  <c r="G5" i="19"/>
  <c r="F5" i="19"/>
  <c r="E5" i="19"/>
  <c r="D5" i="19"/>
  <c r="C5" i="19"/>
  <c r="B5" i="19"/>
  <c r="H7" i="19"/>
  <c r="G7" i="19"/>
  <c r="F7" i="19"/>
  <c r="E7" i="19"/>
  <c r="D7" i="19"/>
  <c r="C7" i="19"/>
  <c r="B7" i="19"/>
  <c r="H9" i="19"/>
  <c r="G9" i="19"/>
  <c r="F9" i="19"/>
  <c r="E9" i="19"/>
  <c r="D9" i="19"/>
  <c r="C9" i="19"/>
  <c r="B9" i="19"/>
  <c r="H11" i="19"/>
  <c r="G11" i="19"/>
  <c r="F11" i="19"/>
  <c r="E11" i="19"/>
  <c r="D11" i="19"/>
  <c r="C11" i="19"/>
  <c r="B11" i="19"/>
  <c r="C13" i="19"/>
  <c r="B13" i="19"/>
  <c r="H3" i="18"/>
  <c r="H2" i="18" s="1"/>
  <c r="G3" i="18"/>
  <c r="G2" i="18" s="1"/>
  <c r="F3" i="18"/>
  <c r="F2" i="18" s="1"/>
  <c r="E3" i="18"/>
  <c r="E2" i="18" s="1"/>
  <c r="D3" i="18"/>
  <c r="D2" i="18" s="1"/>
  <c r="C3" i="18"/>
  <c r="C2" i="18" s="1"/>
  <c r="B3" i="18"/>
  <c r="H5" i="18"/>
  <c r="G5" i="18"/>
  <c r="F5" i="18"/>
  <c r="E5" i="18"/>
  <c r="D5" i="18"/>
  <c r="C5" i="18"/>
  <c r="B5" i="18"/>
  <c r="H7" i="18"/>
  <c r="G7" i="18"/>
  <c r="F7" i="18"/>
  <c r="E7" i="18"/>
  <c r="D7" i="18"/>
  <c r="C7" i="18"/>
  <c r="B7" i="18"/>
  <c r="H9" i="18"/>
  <c r="G9" i="18"/>
  <c r="F9" i="18"/>
  <c r="E9" i="18"/>
  <c r="D9" i="18"/>
  <c r="C9" i="18"/>
  <c r="B9" i="18"/>
  <c r="H11" i="18"/>
  <c r="G11" i="18"/>
  <c r="F11" i="18"/>
  <c r="E11" i="18"/>
  <c r="D11" i="18"/>
  <c r="C11" i="18"/>
  <c r="B11" i="18"/>
  <c r="C13" i="18"/>
  <c r="B13" i="18"/>
  <c r="H3" i="17"/>
  <c r="H2" i="17" s="1"/>
  <c r="G3" i="17"/>
  <c r="G2" i="17" s="1"/>
  <c r="F3" i="17"/>
  <c r="F2" i="17" s="1"/>
  <c r="E3" i="17"/>
  <c r="E2" i="17" s="1"/>
  <c r="D3" i="17"/>
  <c r="D2" i="17" s="1"/>
  <c r="C3" i="17"/>
  <c r="C2" i="17" s="1"/>
  <c r="B3" i="17"/>
  <c r="H5" i="17"/>
  <c r="G5" i="17"/>
  <c r="F5" i="17"/>
  <c r="E5" i="17"/>
  <c r="D5" i="17"/>
  <c r="C5" i="17"/>
  <c r="B5" i="17"/>
  <c r="H7" i="17"/>
  <c r="G7" i="17"/>
  <c r="F7" i="17"/>
  <c r="E7" i="17"/>
  <c r="D7" i="17"/>
  <c r="C7" i="17"/>
  <c r="B7" i="17"/>
  <c r="H9" i="17"/>
  <c r="G9" i="17"/>
  <c r="F9" i="17"/>
  <c r="E9" i="17"/>
  <c r="D9" i="17"/>
  <c r="C9" i="17"/>
  <c r="B9" i="17"/>
  <c r="H11" i="17"/>
  <c r="G11" i="17"/>
  <c r="F11" i="17"/>
  <c r="E11" i="17"/>
  <c r="D11" i="17"/>
  <c r="C11" i="17"/>
  <c r="B11" i="17"/>
  <c r="C13" i="17"/>
  <c r="B13" i="17"/>
  <c r="H3" i="16"/>
  <c r="H2" i="16" s="1"/>
  <c r="G3" i="16"/>
  <c r="G2" i="16" s="1"/>
  <c r="F3" i="16"/>
  <c r="F2" i="16" s="1"/>
  <c r="E3" i="16"/>
  <c r="E2" i="16" s="1"/>
  <c r="D3" i="16"/>
  <c r="D2" i="16" s="1"/>
  <c r="C3" i="16"/>
  <c r="C2" i="16" s="1"/>
  <c r="B3" i="16"/>
  <c r="H5" i="16"/>
  <c r="G5" i="16"/>
  <c r="F5" i="16"/>
  <c r="E5" i="16"/>
  <c r="D5" i="16"/>
  <c r="C5" i="16"/>
  <c r="B5" i="16"/>
  <c r="H7" i="16"/>
  <c r="G7" i="16"/>
  <c r="F7" i="16"/>
  <c r="E7" i="16"/>
  <c r="D7" i="16"/>
  <c r="C7" i="16"/>
  <c r="B7" i="16"/>
  <c r="H9" i="16"/>
  <c r="G9" i="16"/>
  <c r="F9" i="16"/>
  <c r="E9" i="16"/>
  <c r="D9" i="16"/>
  <c r="C9" i="16"/>
  <c r="B9" i="16"/>
  <c r="H11" i="16"/>
  <c r="G11" i="16"/>
  <c r="F11" i="16"/>
  <c r="E11" i="16"/>
  <c r="D11" i="16"/>
  <c r="C11" i="16"/>
  <c r="B11" i="16"/>
  <c r="C13" i="16"/>
  <c r="B13" i="16"/>
  <c r="H3" i="15"/>
  <c r="H2" i="15" s="1"/>
  <c r="G3" i="15"/>
  <c r="G2" i="15" s="1"/>
  <c r="F3" i="15"/>
  <c r="F2" i="15" s="1"/>
  <c r="E3" i="15"/>
  <c r="E2" i="15" s="1"/>
  <c r="D3" i="15"/>
  <c r="D2" i="15" s="1"/>
  <c r="C3" i="15"/>
  <c r="C2" i="15" s="1"/>
  <c r="B3" i="15"/>
  <c r="H5" i="15"/>
  <c r="G5" i="15"/>
  <c r="F5" i="15"/>
  <c r="E5" i="15"/>
  <c r="D5" i="15"/>
  <c r="C5" i="15"/>
  <c r="B5" i="15"/>
  <c r="H7" i="15"/>
  <c r="G7" i="15"/>
  <c r="F7" i="15"/>
  <c r="E7" i="15"/>
  <c r="D7" i="15"/>
  <c r="C7" i="15"/>
  <c r="B7" i="15"/>
  <c r="H9" i="15"/>
  <c r="G9" i="15"/>
  <c r="F9" i="15"/>
  <c r="E9" i="15"/>
  <c r="D9" i="15"/>
  <c r="C9" i="15"/>
  <c r="B9" i="15"/>
  <c r="H11" i="15"/>
  <c r="G11" i="15"/>
  <c r="F11" i="15"/>
  <c r="E11" i="15"/>
  <c r="D11" i="15"/>
  <c r="C11" i="15"/>
  <c r="B11" i="15"/>
  <c r="C13" i="15"/>
  <c r="B13" i="15"/>
  <c r="H3" i="14"/>
  <c r="H2" i="14" s="1"/>
  <c r="G3" i="14"/>
  <c r="G2" i="14" s="1"/>
  <c r="F3" i="14"/>
  <c r="F2" i="14" s="1"/>
  <c r="E3" i="14"/>
  <c r="E2" i="14" s="1"/>
  <c r="D3" i="14"/>
  <c r="D2" i="14" s="1"/>
  <c r="C3" i="14"/>
  <c r="C2" i="14" s="1"/>
  <c r="B3" i="14"/>
  <c r="H5" i="14"/>
  <c r="G5" i="14"/>
  <c r="F5" i="14"/>
  <c r="E5" i="14"/>
  <c r="D5" i="14"/>
  <c r="C5" i="14"/>
  <c r="B5" i="14"/>
  <c r="H7" i="14"/>
  <c r="G7" i="14"/>
  <c r="F7" i="14"/>
  <c r="E7" i="14"/>
  <c r="D7" i="14"/>
  <c r="C7" i="14"/>
  <c r="B7" i="14"/>
  <c r="H9" i="14"/>
  <c r="G9" i="14"/>
  <c r="F9" i="14"/>
  <c r="E9" i="14"/>
  <c r="D9" i="14"/>
  <c r="C9" i="14"/>
  <c r="B9" i="14"/>
  <c r="H11" i="14"/>
  <c r="G11" i="14"/>
  <c r="F11" i="14"/>
  <c r="E11" i="14"/>
  <c r="D11" i="14"/>
  <c r="C11" i="14"/>
  <c r="B11" i="14"/>
  <c r="C13" i="14"/>
  <c r="B13" i="14"/>
</calcChain>
</file>

<file path=xl/sharedStrings.xml><?xml version="1.0" encoding="utf-8"?>
<sst xmlns="http://schemas.openxmlformats.org/spreadsheetml/2006/main" count="431" uniqueCount="43">
  <si>
    <t>行事曆設定</t>
  </si>
  <si>
    <t>年份</t>
  </si>
  <si>
    <t>週開始日</t>
  </si>
  <si>
    <t>星期日</t>
  </si>
  <si>
    <t>管餵</t>
    <phoneticPr fontId="1" type="noConversion"/>
  </si>
  <si>
    <t>臉頰採血</t>
    <phoneticPr fontId="1" type="noConversion"/>
  </si>
  <si>
    <t>眼內採血</t>
    <phoneticPr fontId="1" type="noConversion"/>
  </si>
  <si>
    <t>尾靜脈採血</t>
    <phoneticPr fontId="1" type="noConversion"/>
  </si>
  <si>
    <t>腹腔注射(IP)</t>
    <phoneticPr fontId="1" type="noConversion"/>
  </si>
  <si>
    <t>肌肉注射(IM)</t>
    <phoneticPr fontId="1" type="noConversion"/>
  </si>
  <si>
    <t>皮下注射(SC)</t>
    <phoneticPr fontId="1" type="noConversion"/>
  </si>
  <si>
    <t>麻醉</t>
    <phoneticPr fontId="1" type="noConversion"/>
  </si>
  <si>
    <t>手術</t>
    <phoneticPr fontId="1" type="noConversion"/>
  </si>
  <si>
    <t>禁食</t>
    <phoneticPr fontId="1" type="noConversion"/>
  </si>
  <si>
    <t>禁水</t>
    <phoneticPr fontId="1" type="noConversion"/>
  </si>
  <si>
    <t>自行換水</t>
    <phoneticPr fontId="1" type="noConversion"/>
  </si>
  <si>
    <t>自行換飼料</t>
    <phoneticPr fontId="1" type="noConversion"/>
  </si>
  <si>
    <t>自行換墊料</t>
    <phoneticPr fontId="1" type="noConversion"/>
  </si>
  <si>
    <t>自行換籠</t>
    <phoneticPr fontId="1" type="noConversion"/>
  </si>
  <si>
    <t>飼育照護</t>
    <phoneticPr fontId="1" type="noConversion"/>
  </si>
  <si>
    <t>操作內容</t>
    <phoneticPr fontId="1" type="noConversion"/>
  </si>
  <si>
    <t>為更好的協助您進行實驗、或辨認動物異常，請將您預計進行的實驗時間點列出</t>
    <phoneticPr fontId="1" type="noConversion"/>
  </si>
  <si>
    <t>檢疫完成</t>
    <phoneticPr fontId="32" type="noConversion"/>
  </si>
  <si>
    <t>剪耳號</t>
    <phoneticPr fontId="32" type="noConversion"/>
  </si>
  <si>
    <t>剪趾</t>
    <phoneticPr fontId="32" type="noConversion"/>
  </si>
  <si>
    <t>剪尾</t>
    <phoneticPr fontId="32" type="noConversion"/>
  </si>
  <si>
    <t>管餵
自行換水換飼料</t>
    <phoneticPr fontId="32" type="noConversion"/>
  </si>
  <si>
    <t>管餵
自行換水換飼料
麻醉
臉頰採血</t>
    <phoneticPr fontId="32" type="noConversion"/>
  </si>
  <si>
    <t>若沒有提出特殊飼育需求，
本中心例循作業為
1. 換籠:週一至週三
2. 飼料:滅菌後的Labdiet 5010
3. 飲水:過濾滅菌水</t>
    <phoneticPr fontId="32" type="noConversion"/>
  </si>
  <si>
    <t>管餵
自行換水換飼料
量體重</t>
    <phoneticPr fontId="32" type="noConversion"/>
  </si>
  <si>
    <t>動物犧牲，實驗結束</t>
    <phoneticPr fontId="32" type="noConversion"/>
  </si>
  <si>
    <t>其他(請敘明)</t>
    <phoneticPr fontId="32" type="noConversion"/>
  </si>
  <si>
    <t>點眼/點鼻
給藥</t>
    <phoneticPr fontId="1" type="noConversion"/>
  </si>
  <si>
    <t>心臟採血
(Endpoint)</t>
    <phoneticPr fontId="1" type="noConversion"/>
  </si>
  <si>
    <t>自行換回Labdiet 5010
量體重</t>
    <phoneticPr fontId="32" type="noConversion"/>
  </si>
  <si>
    <t>下表為常見的動物操作或飼育需求列表，請參考後貼入日曆</t>
    <phoneticPr fontId="1" type="noConversion"/>
  </si>
  <si>
    <t>(藍字為填寫範例:)
動物入住，檢疫一周</t>
    <phoneticPr fontId="32" type="noConversion"/>
  </si>
  <si>
    <t>備註:
(請於備註欄填寫您實驗的性質或重點)</t>
    <phoneticPr fontId="1" type="noConversion"/>
  </si>
  <si>
    <t>攻毒</t>
    <phoneticPr fontId="32" type="noConversion"/>
  </si>
  <si>
    <t>給予
化療藥</t>
    <phoneticPr fontId="32" type="noConversion"/>
  </si>
  <si>
    <t>種腫瘤</t>
    <phoneticPr fontId="32" type="noConversion"/>
  </si>
  <si>
    <t>(範例1)
本次小鼠為免疫缺陷鼠，每日管餵益生菌並給予高脂飼料14天
(範例2)
將種植xxx細胞0.2cc到小鼠右側大腿皮下，每周三秤體重、麻醉後給予低周波治療。本實驗預期腫瘤生長速度快，可能於3周後達犧牲標準(直徑&gt;2公分)</t>
    <phoneticPr fontId="32" type="noConversion"/>
  </si>
  <si>
    <t>詳細標誌實驗時間點與操作內容，讓本中心預期您可能需要的協助，
獸醫師或技術人員也能及時給予諮詢或教學、減少實驗失敗或盲測的風險，謝謝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</si>
</sst>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d"/>
  </numFmts>
  <fonts count="37" x14ac:knownFonts="1">
    <font>
      <sz val="11"/>
      <color theme="1" tint="0.24994659260841701"/>
      <name val="細明體"/>
      <family val="3"/>
      <charset val="136"/>
    </font>
    <font>
      <sz val="8"/>
      <name val="Arial"/>
      <family val="2"/>
    </font>
    <font>
      <sz val="9"/>
      <name val="細明體"/>
      <family val="3"/>
      <charset val="136"/>
      <scheme val="minor"/>
    </font>
    <font>
      <sz val="11"/>
      <color theme="1" tint="0.24994659260841701"/>
      <name val="細明體"/>
      <family val="3"/>
      <charset val="136"/>
    </font>
    <font>
      <sz val="35"/>
      <color theme="4"/>
      <name val="細明體"/>
      <family val="3"/>
      <charset val="136"/>
    </font>
    <font>
      <sz val="11"/>
      <color theme="4" tint="-0.24994659260841701"/>
      <name val="細明體"/>
      <family val="3"/>
      <charset val="136"/>
    </font>
    <font>
      <sz val="10"/>
      <name val="細明體"/>
      <family val="3"/>
      <charset val="136"/>
    </font>
    <font>
      <sz val="12"/>
      <color theme="4" tint="-0.24994659260841701"/>
      <name val="細明體"/>
      <family val="3"/>
      <charset val="136"/>
    </font>
    <font>
      <sz val="11"/>
      <color theme="1" tint="0.34998626667073579"/>
      <name val="細明體"/>
      <family val="3"/>
      <charset val="136"/>
    </font>
    <font>
      <b/>
      <sz val="11"/>
      <color theme="1" tint="0.34998626667073579"/>
      <name val="細明體"/>
      <family val="3"/>
      <charset val="136"/>
    </font>
    <font>
      <sz val="11"/>
      <name val="細明體"/>
      <family val="3"/>
      <charset val="136"/>
    </font>
    <font>
      <sz val="12"/>
      <color rgb="FF9C6500"/>
      <name val="細明體"/>
      <family val="3"/>
      <charset val="136"/>
    </font>
    <font>
      <sz val="12"/>
      <color rgb="FF006100"/>
      <name val="細明體"/>
      <family val="3"/>
      <charset val="136"/>
    </font>
    <font>
      <sz val="12"/>
      <color rgb="FF9C0006"/>
      <name val="細明體"/>
      <family val="3"/>
      <charset val="136"/>
    </font>
    <font>
      <b/>
      <sz val="12"/>
      <color rgb="FFFA7D00"/>
      <name val="細明體"/>
      <family val="3"/>
      <charset val="136"/>
    </font>
    <font>
      <sz val="12"/>
      <color rgb="FFFA7D00"/>
      <name val="細明體"/>
      <family val="3"/>
      <charset val="136"/>
    </font>
    <font>
      <i/>
      <sz val="12"/>
      <color rgb="FF7F7F7F"/>
      <name val="細明體"/>
      <family val="3"/>
      <charset val="136"/>
    </font>
    <font>
      <sz val="12"/>
      <color rgb="FF3F3F76"/>
      <name val="細明體"/>
      <family val="3"/>
      <charset val="136"/>
    </font>
    <font>
      <b/>
      <sz val="12"/>
      <color rgb="FF3F3F3F"/>
      <name val="細明體"/>
      <family val="3"/>
      <charset val="136"/>
    </font>
    <font>
      <b/>
      <sz val="12"/>
      <color theme="0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1"/>
      <color indexed="63"/>
      <name val="細明體"/>
      <family val="3"/>
      <charset val="136"/>
    </font>
    <font>
      <sz val="12"/>
      <color theme="0"/>
      <name val="細明體"/>
      <family val="3"/>
      <charset val="136"/>
    </font>
    <font>
      <b/>
      <sz val="11"/>
      <color theme="0"/>
      <name val="細明體"/>
      <family val="3"/>
      <charset val="136"/>
    </font>
    <font>
      <b/>
      <sz val="14"/>
      <color theme="0"/>
      <name val="細明體"/>
      <family val="3"/>
      <charset val="136"/>
    </font>
    <font>
      <sz val="11"/>
      <color theme="1" tint="0.24994659260841701"/>
      <name val="新細明體"/>
      <family val="1"/>
      <charset val="136"/>
    </font>
    <font>
      <b/>
      <sz val="16"/>
      <color theme="1" tint="0.24994659260841701"/>
      <name val="細明體"/>
      <family val="3"/>
      <charset val="136"/>
    </font>
    <font>
      <b/>
      <sz val="16"/>
      <color theme="1" tint="0.24994659260841701"/>
      <name val="新細明體"/>
      <family val="1"/>
      <charset val="136"/>
    </font>
    <font>
      <sz val="14"/>
      <color rgb="FFFF0000"/>
      <name val="細明體"/>
      <family val="3"/>
      <charset val="136"/>
    </font>
    <font>
      <b/>
      <sz val="14"/>
      <color rgb="FFFF0000"/>
      <name val="細明體"/>
      <family val="3"/>
      <charset val="136"/>
    </font>
    <font>
      <sz val="9"/>
      <name val="細明體"/>
      <family val="3"/>
      <charset val="136"/>
    </font>
    <font>
      <sz val="11"/>
      <color rgb="FF0070C0"/>
      <name val="細明體"/>
      <family val="3"/>
      <charset val="136"/>
    </font>
    <font>
      <sz val="11"/>
      <color theme="5"/>
      <name val="細明體"/>
      <family val="3"/>
      <charset val="136"/>
    </font>
    <font>
      <b/>
      <sz val="11"/>
      <color theme="5"/>
      <name val="細明體"/>
      <family val="3"/>
      <charset val="136"/>
    </font>
    <font>
      <b/>
      <sz val="11"/>
      <color rgb="FF0070C0"/>
      <name val="細明體"/>
      <family val="3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top"/>
    </xf>
    <xf numFmtId="0" fontId="23" fillId="3" borderId="0" applyNumberFormat="0" applyBorder="0" applyAlignment="0" applyProtection="0"/>
    <xf numFmtId="0" fontId="5" fillId="0" borderId="3" applyNumberFormat="0" applyFill="0" applyProtection="0">
      <alignment horizontal="left" vertical="center" indent="1"/>
    </xf>
    <xf numFmtId="0" fontId="25" fillId="4" borderId="1" applyNumberFormat="0" applyAlignment="0" applyProtection="0"/>
    <xf numFmtId="0" fontId="26" fillId="5" borderId="2" applyNumberFormat="0" applyProtection="0">
      <alignment vertical="center"/>
    </xf>
    <xf numFmtId="0" fontId="4" fillId="0" borderId="0" applyFill="0" applyBorder="0" applyProtection="0">
      <alignment vertical="center"/>
    </xf>
    <xf numFmtId="179" fontId="8" fillId="0" borderId="0" applyFill="0" applyBorder="0" applyAlignment="0" applyProtection="0"/>
    <xf numFmtId="177" fontId="8" fillId="0" borderId="0" applyFill="0" applyBorder="0" applyAlignment="0" applyProtection="0"/>
    <xf numFmtId="178" fontId="8" fillId="0" borderId="0" applyFill="0" applyBorder="0" applyAlignment="0" applyProtection="0"/>
    <xf numFmtId="176" fontId="8" fillId="0" borderId="0" applyFill="0" applyBorder="0" applyAlignment="0" applyProtection="0"/>
    <xf numFmtId="9" fontId="8" fillId="0" borderId="0" applyFill="0" applyBorder="0" applyAlignment="0" applyProtection="0"/>
    <xf numFmtId="0" fontId="9" fillId="6" borderId="0" applyBorder="0" applyProtection="0">
      <alignment horizontal="left" vertical="top" wrapText="1" indent="1"/>
    </xf>
    <xf numFmtId="180" fontId="8" fillId="0" borderId="0">
      <alignment horizontal="left" indent="1"/>
    </xf>
    <xf numFmtId="0" fontId="10" fillId="6" borderId="0" applyNumberFormat="0" applyBorder="0" applyAlignment="0">
      <alignment horizontal="left" vertical="center" indent="1"/>
    </xf>
    <xf numFmtId="0" fontId="7" fillId="0" borderId="0">
      <alignment horizontal="left" indent="1"/>
    </xf>
    <xf numFmtId="0" fontId="5" fillId="0" borderId="0" applyFill="0" applyProtection="0"/>
    <xf numFmtId="0" fontId="3" fillId="0" borderId="0" applyFill="0" applyProtection="0"/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top"/>
    </xf>
    <xf numFmtId="0" fontId="3" fillId="0" borderId="0" xfId="0" applyFont="1">
      <alignment vertical="top"/>
    </xf>
    <xf numFmtId="0" fontId="4" fillId="2" borderId="0" xfId="5" applyFont="1" applyFill="1" applyBorder="1">
      <alignment vertical="center"/>
    </xf>
    <xf numFmtId="0" fontId="4" fillId="2" borderId="0" xfId="5" applyFont="1" applyFill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4" fillId="2" borderId="0" xfId="5" applyFont="1" applyFill="1" applyAlignment="1">
      <alignment horizontal="left" vertical="center"/>
    </xf>
    <xf numFmtId="0" fontId="3" fillId="2" borderId="0" xfId="0" applyFont="1" applyFill="1">
      <alignment vertical="top"/>
    </xf>
    <xf numFmtId="0" fontId="5" fillId="0" borderId="3" xfId="2" applyFont="1" applyFill="1">
      <alignment horizontal="left" vertical="center" indent="1"/>
    </xf>
    <xf numFmtId="0" fontId="6" fillId="0" borderId="0" xfId="0" applyFont="1">
      <alignment vertical="top"/>
    </xf>
    <xf numFmtId="180" fontId="8" fillId="0" borderId="0" xfId="12" applyFont="1">
      <alignment horizontal="left" indent="1"/>
    </xf>
    <xf numFmtId="0" fontId="3" fillId="0" borderId="0" xfId="0" applyFont="1" applyAlignment="1">
      <alignment horizontal="left" indent="1"/>
    </xf>
    <xf numFmtId="180" fontId="8" fillId="6" borderId="0" xfId="13" applyNumberFormat="1" applyFont="1" applyAlignment="1">
      <alignment horizontal="left" wrapText="1" indent="1"/>
    </xf>
    <xf numFmtId="0" fontId="3" fillId="6" borderId="0" xfId="13" applyFont="1" applyAlignment="1">
      <alignment vertical="top"/>
    </xf>
    <xf numFmtId="0" fontId="4" fillId="0" borderId="0" xfId="5" applyFont="1" applyFill="1" applyBorder="1" applyAlignment="1">
      <alignment horizontal="right" vertical="center"/>
    </xf>
    <xf numFmtId="180" fontId="8" fillId="6" borderId="0" xfId="13" applyNumberFormat="1" applyFont="1" applyAlignment="1">
      <alignment horizontal="left" indent="1"/>
    </xf>
    <xf numFmtId="0" fontId="3" fillId="6" borderId="0" xfId="13" applyFont="1" applyAlignment="1">
      <alignment vertical="top"/>
    </xf>
    <xf numFmtId="0" fontId="3" fillId="0" borderId="0" xfId="0" applyFont="1" applyAlignment="1">
      <alignment horizontal="left" vertical="center"/>
    </xf>
    <xf numFmtId="0" fontId="5" fillId="2" borderId="0" xfId="15" applyFont="1" applyFill="1" applyBorder="1"/>
    <xf numFmtId="0" fontId="3" fillId="0" borderId="0" xfId="0" applyFont="1" applyBorder="1">
      <alignment vertical="top"/>
    </xf>
    <xf numFmtId="0" fontId="3" fillId="0" borderId="0" xfId="16" applyFont="1" applyBorder="1"/>
    <xf numFmtId="180" fontId="3" fillId="0" borderId="0" xfId="0" applyNumberFormat="1" applyFont="1" applyBorder="1">
      <alignment vertical="top"/>
    </xf>
    <xf numFmtId="0" fontId="3" fillId="0" borderId="0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1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33" fillId="6" borderId="0" xfId="13" applyFont="1" applyAlignment="1">
      <alignment vertical="top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Border="1" applyAlignment="1">
      <alignment vertical="top" wrapText="1"/>
    </xf>
    <xf numFmtId="0" fontId="27" fillId="2" borderId="0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9" fillId="6" borderId="0" xfId="11" applyFont="1">
      <alignment horizontal="left" vertical="top" wrapText="1" indent="1"/>
    </xf>
    <xf numFmtId="0" fontId="0" fillId="6" borderId="0" xfId="13" applyFont="1" applyAlignment="1">
      <alignment vertical="top" wrapText="1"/>
    </xf>
    <xf numFmtId="0" fontId="3" fillId="6" borderId="0" xfId="13" applyFont="1" applyAlignment="1">
      <alignment vertical="top"/>
    </xf>
    <xf numFmtId="0" fontId="36" fillId="0" borderId="0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</cellXfs>
  <cellStyles count="50">
    <cellStyle name="20% - 輔色1" xfId="29" builtinId="30" customBuiltin="1"/>
    <cellStyle name="20% - 輔色2" xfId="32" builtinId="34" customBuiltin="1"/>
    <cellStyle name="20% - 輔色3" xfId="36" builtinId="38" customBuiltin="1"/>
    <cellStyle name="20% - 輔色4" xfId="40" builtinId="42" customBuiltin="1"/>
    <cellStyle name="20% - 輔色5" xfId="43" builtinId="46" customBuiltin="1"/>
    <cellStyle name="20% - 輔色6" xfId="47" builtinId="50" customBuiltin="1"/>
    <cellStyle name="40% - 輔色1" xfId="1" builtinId="31" customBuiltin="1"/>
    <cellStyle name="40% - 輔色2" xfId="33" builtinId="35" customBuiltin="1"/>
    <cellStyle name="40% - 輔色3" xfId="37" builtinId="39" customBuiltin="1"/>
    <cellStyle name="40% - 輔色4" xfId="41" builtinId="43" customBuiltin="1"/>
    <cellStyle name="40% - 輔色5" xfId="44" builtinId="47" customBuiltin="1"/>
    <cellStyle name="40% - 輔色6" xfId="48" builtinId="51" customBuiltin="1"/>
    <cellStyle name="60% - 輔色1" xfId="30" builtinId="32" customBuiltin="1"/>
    <cellStyle name="60% - 輔色2" xfId="34" builtinId="36" customBuiltin="1"/>
    <cellStyle name="60% - 輔色3" xfId="38" builtinId="40" customBuiltin="1"/>
    <cellStyle name="60% - 輔色4" xfId="42" builtinId="44" customBuiltin="1"/>
    <cellStyle name="60% - 輔色5" xfId="45" builtinId="48" customBuiltin="1"/>
    <cellStyle name="60% - 輔色6" xfId="49" builtinId="52" customBuiltin="1"/>
    <cellStyle name="一般" xfId="0" builtinId="0" customBuiltin="1"/>
    <cellStyle name="千分位" xfId="6" builtinId="3" customBuiltin="1"/>
    <cellStyle name="千分位[0]" xfId="7" builtinId="6" customBuiltin="1"/>
    <cellStyle name="中等" xfId="19" builtinId="28" customBuiltin="1"/>
    <cellStyle name="日" xfId="12" xr:uid="{00000000-0005-0000-0000-000016000000}"/>
    <cellStyle name="合計" xfId="28" builtinId="25" customBuiltin="1"/>
    <cellStyle name="好" xfId="17" builtinId="26" customBuiltin="1"/>
    <cellStyle name="百分比" xfId="10" builtinId="5" customBuiltin="1"/>
    <cellStyle name="計算方式" xfId="22" builtinId="22" customBuiltin="1"/>
    <cellStyle name="帶狀" xfId="13" xr:uid="{00000000-0005-0000-0000-00001B000000}"/>
    <cellStyle name="設定項目" xfId="14" xr:uid="{00000000-0005-0000-0000-00001C000000}"/>
    <cellStyle name="貨幣" xfId="8" builtinId="4" customBuiltin="1"/>
    <cellStyle name="貨幣 [0]" xfId="9" builtinId="7" customBuiltin="1"/>
    <cellStyle name="連結的儲存格" xfId="23" builtinId="24" customBuiltin="1"/>
    <cellStyle name="備註" xfId="26" builtinId="10" customBuiltin="1"/>
    <cellStyle name="說明文字" xfId="27" builtinId="53" customBuiltin="1"/>
    <cellStyle name="輔色1" xfId="3" builtinId="29" customBuiltin="1"/>
    <cellStyle name="輔色2" xfId="31" builtinId="33" customBuiltin="1"/>
    <cellStyle name="輔色3" xfId="35" builtinId="37" customBuiltin="1"/>
    <cellStyle name="輔色4" xfId="39" builtinId="41" customBuiltin="1"/>
    <cellStyle name="輔色5" xfId="4" builtinId="45" customBuiltin="1"/>
    <cellStyle name="輔色6" xfId="46" builtinId="49" customBuiltin="1"/>
    <cellStyle name="標題" xfId="5" builtinId="15" customBuiltin="1"/>
    <cellStyle name="標題 1" xfId="2" builtinId="16" customBuiltin="1"/>
    <cellStyle name="標題 2" xfId="15" builtinId="17" customBuiltin="1"/>
    <cellStyle name="標題 3" xfId="16" builtinId="18" customBuiltin="1"/>
    <cellStyle name="標題 4" xfId="11" builtinId="19" customBuiltin="1"/>
    <cellStyle name="輸入" xfId="20" builtinId="20" customBuiltin="1"/>
    <cellStyle name="輸出" xfId="21" builtinId="21" customBuiltin="1"/>
    <cellStyle name="檢查儲存格" xfId="24" builtinId="23" customBuiltin="1"/>
    <cellStyle name="壞" xfId="18" builtinId="27" customBuiltin="1"/>
    <cellStyle name="警告文字" xfId="25" builtinId="11" customBuiltin="1"/>
  </cellStyles>
  <dxfs count="2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0694-1BB8-432D-8BBE-824655C9FC90}">
  <sheetPr codeName="Sheet13">
    <tabColor rgb="FFFFFF00"/>
    <pageSetUpPr autoPageBreaks="0" fitToPage="1"/>
  </sheetPr>
  <dimension ref="A1:S16"/>
  <sheetViews>
    <sheetView showGridLines="0" topLeftCell="B1" zoomScaleNormal="10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1.125" style="18" customWidth="1"/>
    <col min="11" max="11" width="13.875" style="24" customWidth="1"/>
    <col min="12" max="13" width="8.875" style="24" customWidth="1"/>
    <col min="14" max="14" width="11.625" style="24" customWidth="1"/>
    <col min="15" max="15" width="14" style="24" customWidth="1"/>
    <col min="16" max="16" width="8.75" style="24"/>
    <col min="17" max="17" width="11.5" style="16" customWidth="1"/>
    <col min="18" max="18" width="8.75" style="32"/>
    <col min="19" max="16384" width="8.75" style="1"/>
  </cols>
  <sheetData>
    <row r="1" spans="1:19" s="6" customFormat="1" ht="60" customHeight="1" x14ac:dyDescent="0.25">
      <c r="A1" s="1"/>
      <c r="B1" s="2" t="str">
        <f>"一月 "&amp;行事曆年份</f>
        <v>一月 2024</v>
      </c>
      <c r="C1" s="3"/>
      <c r="D1" s="41" t="s">
        <v>21</v>
      </c>
      <c r="E1" s="4"/>
      <c r="F1" s="4"/>
      <c r="G1" s="4"/>
      <c r="H1" s="5"/>
      <c r="J1" s="17" t="s">
        <v>0</v>
      </c>
      <c r="K1" s="24"/>
      <c r="L1" s="24"/>
      <c r="M1" s="24"/>
      <c r="N1" s="27"/>
      <c r="O1" s="27"/>
      <c r="P1" s="27"/>
      <c r="Q1" s="33"/>
      <c r="R1" s="28"/>
    </row>
    <row r="2" spans="1:19" s="8" customFormat="1" ht="21.75" customHeight="1" thickBot="1" x14ac:dyDescent="0.3">
      <c r="A2" s="1"/>
      <c r="B2" s="7" t="str">
        <f>週開始日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  <c r="J2" s="19" t="s">
        <v>1</v>
      </c>
      <c r="K2" s="29">
        <v>2024</v>
      </c>
      <c r="L2" s="29"/>
      <c r="M2" s="29"/>
      <c r="N2" s="30"/>
      <c r="O2" s="30"/>
      <c r="P2" s="30"/>
      <c r="Q2" s="34"/>
      <c r="R2" s="31"/>
    </row>
    <row r="3" spans="1:19" s="10" customFormat="1" ht="19.5" customHeight="1" x14ac:dyDescent="0.25">
      <c r="A3" s="1"/>
      <c r="B3" s="9">
        <f t="array" ref="B3:H3">日與星期+DATE(行事曆年份,1,1)-WEEKDAY(DATE(行事曆年份,1,1),(週開始日="星期一")+1)+1</f>
        <v>45291</v>
      </c>
      <c r="C3" s="9">
        <v>45292</v>
      </c>
      <c r="D3" s="9">
        <v>45293</v>
      </c>
      <c r="E3" s="9">
        <v>45294</v>
      </c>
      <c r="F3" s="9">
        <v>45295</v>
      </c>
      <c r="G3" s="9">
        <v>45296</v>
      </c>
      <c r="H3" s="9">
        <v>45297</v>
      </c>
      <c r="J3" s="19" t="s">
        <v>2</v>
      </c>
      <c r="K3" s="29" t="s">
        <v>3</v>
      </c>
      <c r="L3" s="29"/>
      <c r="M3" s="29"/>
      <c r="N3" s="24"/>
      <c r="O3" s="24"/>
      <c r="P3" s="24"/>
      <c r="Q3" s="16"/>
      <c r="R3" s="32"/>
    </row>
    <row r="4" spans="1:19" ht="57.95" customHeight="1" x14ac:dyDescent="0.25">
      <c r="C4" s="45"/>
      <c r="J4" s="20"/>
    </row>
    <row r="5" spans="1:19" s="10" customFormat="1" ht="19.5" customHeight="1" x14ac:dyDescent="0.25">
      <c r="A5" s="1"/>
      <c r="B5" s="11">
        <f t="array" ref="B5:H5">日與星期+DATE(行事曆年份,1,1)-WEEKDAY(DATE(行事曆年份,1,1),(週開始日="星期一")+1)+8</f>
        <v>45298</v>
      </c>
      <c r="C5" s="11">
        <v>45299</v>
      </c>
      <c r="D5" s="11">
        <v>45300</v>
      </c>
      <c r="E5" s="11">
        <v>45301</v>
      </c>
      <c r="F5" s="11">
        <v>45302</v>
      </c>
      <c r="G5" s="11">
        <v>45303</v>
      </c>
      <c r="H5" s="11">
        <v>45304</v>
      </c>
      <c r="J5" s="21"/>
      <c r="K5" s="42" t="s">
        <v>35</v>
      </c>
      <c r="L5" s="42"/>
      <c r="M5" s="42"/>
      <c r="N5" s="24"/>
      <c r="O5" s="24"/>
      <c r="P5" s="24"/>
      <c r="Q5" s="16"/>
      <c r="R5" s="32"/>
    </row>
    <row r="6" spans="1:19" ht="57.95" customHeight="1" x14ac:dyDescent="0.25">
      <c r="B6" s="15"/>
      <c r="C6" s="15"/>
      <c r="D6" s="46" t="s">
        <v>36</v>
      </c>
      <c r="E6" s="15"/>
      <c r="F6" s="15"/>
      <c r="G6" s="15"/>
      <c r="H6" s="15"/>
      <c r="J6" s="2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1:19" s="10" customFormat="1" ht="19.5" customHeight="1" x14ac:dyDescent="0.25">
      <c r="A7" s="1"/>
      <c r="B7" s="9">
        <f t="array" ref="B7:H7">日與星期+DATE(行事曆年份,1,1)-WEEKDAY(DATE(行事曆年份,1,1),(週開始日="星期一")+1)+15</f>
        <v>45305</v>
      </c>
      <c r="C7" s="9">
        <v>45306</v>
      </c>
      <c r="D7" s="9">
        <v>45307</v>
      </c>
      <c r="E7" s="9">
        <v>45308</v>
      </c>
      <c r="F7" s="9">
        <v>45309</v>
      </c>
      <c r="G7" s="9">
        <v>45310</v>
      </c>
      <c r="H7" s="9">
        <v>45311</v>
      </c>
      <c r="J7" s="22"/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</row>
    <row r="8" spans="1:19" ht="57.95" customHeight="1" x14ac:dyDescent="0.25">
      <c r="C8" s="47" t="s">
        <v>22</v>
      </c>
      <c r="D8" s="47" t="s">
        <v>23</v>
      </c>
      <c r="E8" s="48" t="s">
        <v>29</v>
      </c>
      <c r="F8" s="48" t="s">
        <v>26</v>
      </c>
      <c r="G8" s="48" t="s">
        <v>27</v>
      </c>
      <c r="H8" s="48" t="s">
        <v>26</v>
      </c>
      <c r="J8" s="22"/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</row>
    <row r="9" spans="1:19" s="10" customFormat="1" ht="19.5" customHeight="1" x14ac:dyDescent="0.25">
      <c r="A9" s="1"/>
      <c r="B9" s="11">
        <f t="array" ref="B9:H9">日與星期+DATE(行事曆年份,1,1)-WEEKDAY(DATE(行事曆年份,1,1),(週開始日="星期一")+1)+22</f>
        <v>45312</v>
      </c>
      <c r="C9" s="11">
        <v>45313</v>
      </c>
      <c r="D9" s="11">
        <v>45314</v>
      </c>
      <c r="E9" s="11">
        <v>45315</v>
      </c>
      <c r="F9" s="11">
        <v>45316</v>
      </c>
      <c r="G9" s="11">
        <v>45317</v>
      </c>
      <c r="H9" s="11">
        <v>45318</v>
      </c>
      <c r="J9" s="21"/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</row>
    <row r="10" spans="1:19" ht="57.95" customHeight="1" x14ac:dyDescent="0.25">
      <c r="B10" s="48" t="s">
        <v>26</v>
      </c>
      <c r="C10" s="48" t="s">
        <v>26</v>
      </c>
      <c r="D10" s="48" t="s">
        <v>26</v>
      </c>
      <c r="E10" s="48" t="s">
        <v>26</v>
      </c>
      <c r="F10" s="48" t="s">
        <v>26</v>
      </c>
      <c r="G10" s="48" t="s">
        <v>27</v>
      </c>
      <c r="H10" s="48" t="s">
        <v>26</v>
      </c>
      <c r="J10" s="21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</row>
    <row r="11" spans="1:19" s="10" customFormat="1" ht="19.5" customHeight="1" x14ac:dyDescent="0.25">
      <c r="A11" s="1"/>
      <c r="B11" s="9">
        <f t="array" ref="B11:H11">日與星期+DATE(行事曆年份,1,1)-WEEKDAY(DATE(行事曆年份,1,1),(週開始日="星期一")+1)+29</f>
        <v>45319</v>
      </c>
      <c r="C11" s="9">
        <v>45320</v>
      </c>
      <c r="D11" s="9">
        <v>45321</v>
      </c>
      <c r="E11" s="9">
        <v>45322</v>
      </c>
      <c r="F11" s="9">
        <v>45323</v>
      </c>
      <c r="G11" s="9">
        <v>45324</v>
      </c>
      <c r="H11" s="9">
        <v>45325</v>
      </c>
      <c r="J11" s="21"/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1:19" ht="57.95" customHeight="1" x14ac:dyDescent="0.25">
      <c r="B12" s="48" t="s">
        <v>26</v>
      </c>
      <c r="C12" s="48" t="s">
        <v>26</v>
      </c>
      <c r="D12" s="48" t="s">
        <v>26</v>
      </c>
      <c r="E12" s="48" t="s">
        <v>34</v>
      </c>
      <c r="G12" s="48" t="s">
        <v>30</v>
      </c>
      <c r="J12" s="21"/>
      <c r="K12" s="63"/>
      <c r="L12" s="63"/>
      <c r="M12" s="63"/>
      <c r="N12" s="63"/>
      <c r="O12" s="52"/>
      <c r="P12" s="61"/>
      <c r="Q12" s="61"/>
      <c r="R12" s="61"/>
      <c r="S12" s="61"/>
    </row>
    <row r="13" spans="1:19" s="10" customFormat="1" ht="19.5" customHeight="1" x14ac:dyDescent="0.25">
      <c r="A13" s="1"/>
      <c r="B13" s="11">
        <f t="array" ref="B13:C13">日與星期+DATE(行事曆年份,1,1)-WEEKDAY(DATE(行事曆年份,1,1),(週開始日="星期一")+1)+36</f>
        <v>45326</v>
      </c>
      <c r="C13" s="11">
        <v>45327</v>
      </c>
      <c r="D13" s="58" t="s">
        <v>37</v>
      </c>
      <c r="E13" s="59" t="s">
        <v>41</v>
      </c>
      <c r="F13" s="60"/>
      <c r="G13" s="60"/>
      <c r="H13" s="60"/>
      <c r="J13" s="21"/>
      <c r="K13" s="32"/>
      <c r="L13" s="32"/>
      <c r="M13" s="32"/>
      <c r="N13" s="24"/>
      <c r="O13" s="24"/>
      <c r="P13" s="61"/>
      <c r="Q13" s="61"/>
      <c r="R13" s="61"/>
      <c r="S13" s="61"/>
    </row>
    <row r="14" spans="1:19" ht="57.95" customHeight="1" x14ac:dyDescent="0.25">
      <c r="B14" s="15"/>
      <c r="C14" s="15"/>
      <c r="D14" s="58"/>
      <c r="E14" s="60"/>
      <c r="F14" s="60"/>
      <c r="G14" s="60"/>
      <c r="H14" s="60"/>
      <c r="J14" s="21"/>
      <c r="P14" s="49"/>
      <c r="Q14" s="49"/>
      <c r="R14" s="49"/>
      <c r="S14" s="49"/>
    </row>
    <row r="15" spans="1:19" x14ac:dyDescent="0.25">
      <c r="J15" s="21"/>
      <c r="P15" s="49"/>
      <c r="Q15" s="49"/>
      <c r="R15" s="49"/>
      <c r="S15" s="49"/>
    </row>
    <row r="16" spans="1:19" x14ac:dyDescent="0.25">
      <c r="J16" s="21"/>
    </row>
  </sheetData>
  <mergeCells count="6">
    <mergeCell ref="K6:O6"/>
    <mergeCell ref="P6:Q6"/>
    <mergeCell ref="D13:D14"/>
    <mergeCell ref="E13:H14"/>
    <mergeCell ref="P11:S13"/>
    <mergeCell ref="K11:N12"/>
  </mergeCells>
  <phoneticPr fontId="32" type="noConversion"/>
  <conditionalFormatting sqref="B11:H11 B13:C13">
    <cfRule type="expression" dxfId="25" priority="2">
      <formula>AND(DAY(B11)&gt;=1,DAY(B11)&lt;=15)</formula>
    </cfRule>
  </conditionalFormatting>
  <conditionalFormatting sqref="B3:G3">
    <cfRule type="expression" dxfId="24" priority="1">
      <formula>DAY(B3)&gt;8</formula>
    </cfRule>
  </conditionalFormatting>
  <dataValidations count="14"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C1C5BBDB-9960-4141-9836-8E5A4B89B38D}"/>
    <dataValidation allowBlank="1" showInputMessage="1" showErrorMessage="1" prompt="在右側儲存格輸入記事" sqref="D13:D14" xr:uid="{0A4BDA31-6F5C-4C26-B79C-9D5495B10254}"/>
    <dataValidation allowBlank="1" showInputMessage="1" showErrorMessage="1" prompt="在此儲存格輸入記事" sqref="E13:H14" xr:uid="{505D99EA-363B-448D-8E76-00510932F188}"/>
    <dataValidation allowBlank="1" showInputMessage="1" showErrorMessage="1" prompt="此列與列 6、8、10、12 及 14 為用於輸入上方儲存格中與行事曆日期相關之每日記事的儲存格" sqref="B4" xr:uid="{906FA5C1-4D00-44C4-8F31-AA665B7C1C13}"/>
    <dataValidation allowBlank="1" showInputMessage="1" showErrorMessage="1" prompt="自動判定工作日" sqref="C2:H2" xr:uid="{C1E446FC-8B59-4011-BA38-134568F64F48}"/>
    <dataValidation allowBlank="1" showInputMessage="1" showErrorMessage="1" prompt="此儲存格中的年份會根據儲存格 K2 中輸入的年份自動更新。下方行事曆中上個月和下個月的日期會以較淺的字型色彩顯示" sqref="B1" xr:uid="{26D05FC7-908D-4481-A9D8-1ED4C7AC37C0}"/>
    <dataValidation allowBlank="1" showInputMessage="1" showErrorMessage="1" prompt="此列包含此行事曆的工作日名稱。此儲存格包含每週的開始日。若要變更開始日，請在儲存格 K3 輸入新的工作日" sqref="B2" xr:uid="{ED44FC09-FF17-4A47-A3D4-80AD32F23C51}"/>
    <dataValidation allowBlank="1" showInputMessage="1" showErrorMessage="1" prompt="在此儲存格輸入年份" sqref="K2:M2" xr:uid="{2470034F-9042-4985-8AC2-AB0A1E29B1B3}"/>
    <dataValidation allowBlank="1" showInputMessage="1" showErrorMessage="1" prompt="在右側儲存格中選取每週的開始日" sqref="J3" xr:uid="{27119640-F12B-4B45-99F2-0E5A97536A27}"/>
    <dataValidation allowBlank="1" showInputMessage="1" showErrorMessage="1" prompt="在右側儲存格輸入年份" sqref="J2" xr:uid="{010B949C-005F-4B53-8F6F-1980D7157E77}"/>
    <dataValidation allowBlank="1" showInputMessage="1" showErrorMessage="1" prompt="在下方儲存格輸入年份並選取行事曆開始日。這些「行事曆設定」儲存格不會列印出來" sqref="J1" xr:uid="{85FF3E7D-B154-481E-A7E9-9AF2D2950FE8}"/>
    <dataValidation allowBlank="1" showInputMessage="1" showErrorMessage="1" prompt="此儲存格中的年份會自動更新。請在儲存格 K2 中選取另一個年份來變更年份" sqref="C1:D1" xr:uid="{12950B6E-C315-4014-A32E-BFAA0668BAB6}"/>
    <dataValidation allowBlank="1" showInputMessage="1" showErrorMessage="1" prompt="在此活頁簿中建立自訂的單月行事曆。使用這份「一月」工作表來自訂年份與所有月份的每週開始日。每個月份都是獨立的工作表" sqref="A1" xr:uid="{194C95A2-0E16-4C1C-9850-6DB7D2E233A3}"/>
    <dataValidation type="list" errorStyle="warning" allowBlank="1" showInputMessage="1" showErrorMessage="1" error="從清單選取日期。選取 [取消]，然後按 ALT+向下鍵，以從下拉式清單挑選日期" prompt="在此儲存格中選取每週的開始日。按 ALT+向下鍵以開啟下拉式清單，然後按 ENTER 來選取每週的開始日" sqref="K3:M3" xr:uid="{B58B6F53-27D8-48E8-9850-EEDF75C1A689}">
      <formula1>"星期日,星期一"</formula1>
    </dataValidation>
  </dataValidations>
  <printOptions horizontalCentered="1" verticalCentered="1"/>
  <pageMargins left="0.7" right="0.7" top="0.75" bottom="0.75" header="0.3" footer="0.3"/>
  <pageSetup paperSize="9" scale="98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S16"/>
  <sheetViews>
    <sheetView showGridLines="0" tabSelected="1" zoomScaleNormal="10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.625" style="18" customWidth="1"/>
    <col min="11" max="11" width="19.75" style="24" customWidth="1"/>
    <col min="12" max="12" width="11.625" style="24" customWidth="1"/>
    <col min="13" max="13" width="15.5" style="24" customWidth="1"/>
    <col min="14" max="14" width="8.75" style="24"/>
    <col min="15" max="15" width="11.5" style="16" customWidth="1"/>
    <col min="16" max="16" width="8.75" style="32"/>
    <col min="17" max="16384" width="8.75" style="1"/>
  </cols>
  <sheetData>
    <row r="1" spans="1:19" s="6" customFormat="1" ht="60" customHeight="1" x14ac:dyDescent="0.25">
      <c r="A1" s="1"/>
      <c r="B1" s="2" t="str">
        <f>"一月 "&amp;行事曆年份</f>
        <v>一月 2024</v>
      </c>
      <c r="C1" s="3"/>
      <c r="D1" s="41" t="s">
        <v>21</v>
      </c>
      <c r="E1" s="4"/>
      <c r="F1" s="4"/>
      <c r="G1" s="4"/>
      <c r="H1" s="5"/>
      <c r="J1" s="17" t="s">
        <v>0</v>
      </c>
      <c r="K1" s="24"/>
      <c r="L1" s="27"/>
      <c r="M1" s="27"/>
      <c r="N1" s="27"/>
      <c r="O1" s="33"/>
      <c r="P1" s="28"/>
    </row>
    <row r="2" spans="1:19" s="8" customFormat="1" ht="21.75" customHeight="1" thickBot="1" x14ac:dyDescent="0.3">
      <c r="A2" s="1"/>
      <c r="B2" s="7" t="str">
        <f>週開始日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  <c r="J2" s="19" t="s">
        <v>1</v>
      </c>
      <c r="K2" s="29">
        <v>2024</v>
      </c>
      <c r="L2" s="30"/>
      <c r="M2" s="30"/>
      <c r="N2" s="30"/>
      <c r="O2" s="34"/>
      <c r="P2" s="31"/>
    </row>
    <row r="3" spans="1:19" s="10" customFormat="1" ht="19.5" customHeight="1" x14ac:dyDescent="0.25">
      <c r="A3" s="1"/>
      <c r="B3" s="9">
        <f t="array" ref="B3:H3">日與星期+DATE(行事曆年份,1,1)-WEEKDAY(DATE(行事曆年份,1,1),(週開始日="星期一")+1)+1</f>
        <v>45291</v>
      </c>
      <c r="C3" s="9">
        <v>45292</v>
      </c>
      <c r="D3" s="9">
        <v>45293</v>
      </c>
      <c r="E3" s="9">
        <v>45294</v>
      </c>
      <c r="F3" s="9">
        <v>45295</v>
      </c>
      <c r="G3" s="9">
        <v>45296</v>
      </c>
      <c r="H3" s="9">
        <v>45297</v>
      </c>
      <c r="J3" s="19" t="s">
        <v>2</v>
      </c>
      <c r="K3" s="29" t="s">
        <v>3</v>
      </c>
      <c r="L3" s="24"/>
      <c r="M3" s="24"/>
      <c r="N3" s="24"/>
      <c r="O3" s="16"/>
      <c r="P3" s="32"/>
    </row>
    <row r="4" spans="1:19" ht="57.95" customHeight="1" x14ac:dyDescent="0.25">
      <c r="J4" s="20"/>
    </row>
    <row r="5" spans="1:19" s="10" customFormat="1" ht="19.5" customHeight="1" x14ac:dyDescent="0.25">
      <c r="A5" s="1"/>
      <c r="B5" s="11">
        <f t="array" ref="B5:H5">日與星期+DATE(行事曆年份,1,1)-WEEKDAY(DATE(行事曆年份,1,1),(週開始日="星期一")+1)+8</f>
        <v>45298</v>
      </c>
      <c r="C5" s="11">
        <v>45299</v>
      </c>
      <c r="D5" s="11">
        <v>45300</v>
      </c>
      <c r="E5" s="11">
        <v>45301</v>
      </c>
      <c r="F5" s="11">
        <v>45302</v>
      </c>
      <c r="G5" s="11">
        <v>45303</v>
      </c>
      <c r="H5" s="11">
        <v>45304</v>
      </c>
      <c r="J5" s="21"/>
      <c r="K5" s="42" t="s">
        <v>35</v>
      </c>
      <c r="L5" s="42"/>
      <c r="M5" s="42"/>
      <c r="N5" s="24"/>
      <c r="O5" s="24"/>
      <c r="P5" s="24"/>
      <c r="Q5" s="16"/>
      <c r="R5" s="32"/>
    </row>
    <row r="6" spans="1:19" ht="57.95" customHeight="1" x14ac:dyDescent="0.25">
      <c r="B6" s="12"/>
      <c r="C6" s="12"/>
      <c r="D6" s="12"/>
      <c r="E6" s="12"/>
      <c r="F6" s="12"/>
      <c r="G6" s="12"/>
      <c r="H6" s="12"/>
      <c r="J6" s="2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1:19" s="10" customFormat="1" ht="19.5" customHeight="1" x14ac:dyDescent="0.25">
      <c r="A7" s="1"/>
      <c r="B7" s="9">
        <f t="array" ref="B7:H7">日與星期+DATE(行事曆年份,1,1)-WEEKDAY(DATE(行事曆年份,1,1),(週開始日="星期一")+1)+15</f>
        <v>45305</v>
      </c>
      <c r="C7" s="9">
        <v>45306</v>
      </c>
      <c r="D7" s="9">
        <v>45307</v>
      </c>
      <c r="E7" s="9">
        <v>45308</v>
      </c>
      <c r="F7" s="9">
        <v>45309</v>
      </c>
      <c r="G7" s="9">
        <v>45310</v>
      </c>
      <c r="H7" s="9">
        <v>45311</v>
      </c>
      <c r="J7" s="22"/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</row>
    <row r="8" spans="1:19" ht="57.95" customHeight="1" x14ac:dyDescent="0.25">
      <c r="J8" s="22"/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1:19" s="10" customFormat="1" ht="19.5" customHeight="1" x14ac:dyDescent="0.25">
      <c r="A9" s="1"/>
      <c r="B9" s="11">
        <f t="array" ref="B9:H9">日與星期+DATE(行事曆年份,1,1)-WEEKDAY(DATE(行事曆年份,1,1),(週開始日="星期一")+1)+22</f>
        <v>45312</v>
      </c>
      <c r="C9" s="11">
        <v>45313</v>
      </c>
      <c r="D9" s="11">
        <v>45314</v>
      </c>
      <c r="E9" s="11">
        <v>45315</v>
      </c>
      <c r="F9" s="11">
        <v>45316</v>
      </c>
      <c r="G9" s="11">
        <v>45317</v>
      </c>
      <c r="H9" s="11">
        <v>45318</v>
      </c>
      <c r="J9" s="21"/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</row>
    <row r="10" spans="1:19" ht="57.95" customHeight="1" x14ac:dyDescent="0.25">
      <c r="B10" s="12"/>
      <c r="C10" s="12"/>
      <c r="D10" s="12"/>
      <c r="E10" s="12"/>
      <c r="F10" s="12"/>
      <c r="G10" s="12"/>
      <c r="H10" s="12"/>
      <c r="J10" s="21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1:19" s="10" customFormat="1" ht="19.5" customHeight="1" x14ac:dyDescent="0.25">
      <c r="A11" s="1"/>
      <c r="B11" s="9">
        <f t="array" ref="B11:H11">日與星期+DATE(行事曆年份,1,1)-WEEKDAY(DATE(行事曆年份,1,1),(週開始日="星期一")+1)+29</f>
        <v>45319</v>
      </c>
      <c r="C11" s="9">
        <v>45320</v>
      </c>
      <c r="D11" s="9">
        <v>45321</v>
      </c>
      <c r="E11" s="9">
        <v>45322</v>
      </c>
      <c r="F11" s="9">
        <v>45323</v>
      </c>
      <c r="G11" s="9">
        <v>45324</v>
      </c>
      <c r="H11" s="9">
        <v>45325</v>
      </c>
      <c r="J11" s="21"/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1:19" ht="57.95" customHeight="1" x14ac:dyDescent="0.25">
      <c r="J12" s="21"/>
      <c r="K12" s="63"/>
      <c r="L12" s="63"/>
      <c r="M12" s="63"/>
      <c r="N12" s="63"/>
      <c r="O12" s="52"/>
      <c r="P12" s="61"/>
      <c r="Q12" s="61"/>
      <c r="R12" s="61"/>
      <c r="S12" s="61"/>
    </row>
    <row r="13" spans="1:19" s="10" customFormat="1" ht="19.5" customHeight="1" x14ac:dyDescent="0.25">
      <c r="A13" s="1"/>
      <c r="B13" s="11">
        <f t="array" ref="B13:C13">日與星期+DATE(行事曆年份,1,1)-WEEKDAY(DATE(行事曆年份,1,1),(週開始日="星期一")+1)+36</f>
        <v>45326</v>
      </c>
      <c r="C13" s="11">
        <v>45327</v>
      </c>
      <c r="D13" s="58" t="s">
        <v>37</v>
      </c>
      <c r="E13" s="60"/>
      <c r="F13" s="60"/>
      <c r="G13" s="60"/>
      <c r="H13" s="60"/>
      <c r="J13" s="21"/>
      <c r="K13" s="32"/>
      <c r="L13" s="32"/>
      <c r="M13" s="32"/>
      <c r="N13" s="24"/>
      <c r="O13" s="24"/>
      <c r="P13" s="61"/>
      <c r="Q13" s="61"/>
      <c r="R13" s="61"/>
      <c r="S13" s="61"/>
    </row>
    <row r="14" spans="1:19" ht="57.95" customHeight="1" x14ac:dyDescent="0.25">
      <c r="B14" s="12"/>
      <c r="C14" s="12"/>
      <c r="D14" s="58"/>
      <c r="E14" s="60"/>
      <c r="F14" s="60"/>
      <c r="G14" s="60"/>
      <c r="H14" s="60"/>
      <c r="J14" s="21"/>
    </row>
    <row r="15" spans="1:19" x14ac:dyDescent="0.25">
      <c r="J15" s="21"/>
    </row>
    <row r="16" spans="1:19" x14ac:dyDescent="0.25">
      <c r="J16" s="21"/>
    </row>
  </sheetData>
  <mergeCells count="6">
    <mergeCell ref="P6:Q6"/>
    <mergeCell ref="K11:N12"/>
    <mergeCell ref="P11:S13"/>
    <mergeCell ref="D13:D14"/>
    <mergeCell ref="E13:H14"/>
    <mergeCell ref="K6:O6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從清單選取日期。選取 [取消]，然後按 ALT+向下鍵，以從下拉式清單挑選日期" prompt="在此儲存格中選取每週的開始日。按 ALT+向下鍵以開啟下拉式清單，然後按 ENTER 來選取每週的開始日" sqref="K3" xr:uid="{00000000-0002-0000-0000-000000000000}">
      <formula1>"星期日,星期一"</formula1>
    </dataValidation>
    <dataValidation allowBlank="1" showInputMessage="1" showErrorMessage="1" prompt="在此活頁簿中建立自訂的單月行事曆。使用這份「一月」工作表來自訂年份與所有月份的每週開始日。每個月份都是獨立的工作表" sqref="A1" xr:uid="{00000000-0002-0000-0000-000001000000}"/>
    <dataValidation allowBlank="1" showInputMessage="1" showErrorMessage="1" prompt="此儲存格中的年份會自動更新。請在儲存格 K2 中選取另一個年份來變更年份" sqref="C1:D1" xr:uid="{00000000-0002-0000-0000-000002000000}"/>
    <dataValidation allowBlank="1" showInputMessage="1" showErrorMessage="1" prompt="在下方儲存格輸入年份並選取行事曆開始日。這些「行事曆設定」儲存格不會列印出來" sqref="J1" xr:uid="{00000000-0002-0000-0000-000003000000}"/>
    <dataValidation allowBlank="1" showInputMessage="1" showErrorMessage="1" prompt="在右側儲存格輸入年份" sqref="J2" xr:uid="{00000000-0002-0000-0000-000004000000}"/>
    <dataValidation allowBlank="1" showInputMessage="1" showErrorMessage="1" prompt="在右側儲存格中選取每週的開始日" sqref="J3" xr:uid="{00000000-0002-0000-0000-000005000000}"/>
    <dataValidation allowBlank="1" showInputMessage="1" showErrorMessage="1" prompt="在此儲存格輸入年份" sqref="K2" xr:uid="{00000000-0002-0000-0000-000006000000}"/>
    <dataValidation allowBlank="1" showInputMessage="1" showErrorMessage="1" prompt="此列包含此行事曆的工作日名稱。此儲存格包含每週的開始日。若要變更開始日，請在儲存格 K3 輸入新的工作日" sqref="B2" xr:uid="{00000000-0002-0000-0000-000007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000-000008000000}"/>
    <dataValidation allowBlank="1" showInputMessage="1" showErrorMessage="1" prompt="此儲存格中的年份會根據儲存格 K2 中輸入的年份自動更新。下方行事曆中上個月和下個月的日期會以較淺的字型色彩顯示" sqref="B1" xr:uid="{00000000-0002-0000-0000-000009000000}"/>
    <dataValidation allowBlank="1" showInputMessage="1" showErrorMessage="1" prompt="自動判定工作日" sqref="C2:H2" xr:uid="{00000000-0002-0000-0000-00000A000000}"/>
    <dataValidation allowBlank="1" showInputMessage="1" showErrorMessage="1" prompt="此列與列 6、8、10、12 及 14 為用於輸入上方儲存格中與行事曆日期相關之每日記事的儲存格" sqref="B4" xr:uid="{00000000-0002-0000-0000-00000B000000}"/>
    <dataValidation allowBlank="1" showInputMessage="1" showErrorMessage="1" prompt="在此儲存格輸入記事" sqref="E13:H14" xr:uid="{00000000-0002-0000-0000-00000C000000}"/>
    <dataValidation allowBlank="1" showInputMessage="1" showErrorMessage="1" prompt="在右側儲存格輸入記事" sqref="D13:D14" xr:uid="{99465B54-2ACC-4151-82B3-FF4EC9A0EE4A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2.375" style="1" customWidth="1"/>
    <col min="12" max="13" width="8.75" style="1"/>
    <col min="14" max="14" width="11.875" style="1" customWidth="1"/>
    <col min="15" max="15" width="12.375" style="1" customWidth="1"/>
    <col min="16" max="16" width="8.75" style="1"/>
    <col min="17" max="17" width="10.75" style="1" customWidth="1"/>
    <col min="18" max="16384" width="8.75" style="1"/>
  </cols>
  <sheetData>
    <row r="1" spans="1:19" s="6" customFormat="1" ht="59.25" customHeight="1" x14ac:dyDescent="0.25">
      <c r="A1" s="1"/>
      <c r="B1" s="3" t="str">
        <f>"二月 "&amp;行事曆年份</f>
        <v>二月 2024</v>
      </c>
      <c r="C1" s="3"/>
      <c r="D1" s="41" t="s">
        <v>21</v>
      </c>
      <c r="E1" s="4"/>
      <c r="F1" s="4"/>
      <c r="G1" s="4"/>
      <c r="H1" s="13"/>
    </row>
    <row r="2" spans="1:19" s="8" customFormat="1" ht="21.75" customHeight="1" thickBot="1" x14ac:dyDescent="0.3">
      <c r="A2" s="1"/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1:19" s="10" customFormat="1" ht="19.5" customHeight="1" x14ac:dyDescent="0.25">
      <c r="A3" s="1"/>
      <c r="B3" s="9">
        <f t="array" ref="B3:H3">日與星期+DATE(行事曆年份,2,1)-WEEKDAY(DATE(行事曆年份,2,1),(週開始日="星期一")+1)+1</f>
        <v>45319</v>
      </c>
      <c r="C3" s="9">
        <v>45320</v>
      </c>
      <c r="D3" s="9">
        <v>45321</v>
      </c>
      <c r="E3" s="9">
        <v>45322</v>
      </c>
      <c r="F3" s="9">
        <v>45323</v>
      </c>
      <c r="G3" s="9">
        <v>45324</v>
      </c>
      <c r="H3" s="9">
        <v>45325</v>
      </c>
    </row>
    <row r="4" spans="1:19" ht="57.95" customHeight="1" x14ac:dyDescent="0.25"/>
    <row r="5" spans="1:19" s="10" customFormat="1" ht="19.5" customHeight="1" x14ac:dyDescent="0.25">
      <c r="A5" s="1"/>
      <c r="B5" s="14">
        <f t="array" ref="B5:H5">日與星期+DATE(行事曆年份,2,1)-WEEKDAY(DATE(行事曆年份,2,1),(週開始日="星期一")+1)+8</f>
        <v>45326</v>
      </c>
      <c r="C5" s="14">
        <v>45327</v>
      </c>
      <c r="D5" s="14">
        <v>45328</v>
      </c>
      <c r="E5" s="14">
        <v>45329</v>
      </c>
      <c r="F5" s="14">
        <v>45330</v>
      </c>
      <c r="G5" s="14">
        <v>45331</v>
      </c>
      <c r="H5" s="14">
        <v>45332</v>
      </c>
      <c r="K5" s="42" t="s">
        <v>35</v>
      </c>
      <c r="L5" s="42"/>
      <c r="M5" s="42"/>
      <c r="N5" s="24"/>
      <c r="O5" s="24"/>
      <c r="P5" s="24"/>
      <c r="Q5" s="16"/>
      <c r="R5" s="32"/>
    </row>
    <row r="6" spans="1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1:19" s="10" customFormat="1" ht="19.5" customHeight="1" x14ac:dyDescent="0.25">
      <c r="A7" s="1"/>
      <c r="B7" s="9">
        <f t="array" ref="B7:H7">日與星期+DATE(行事曆年份,2,1)-WEEKDAY(DATE(行事曆年份,2,1),(週開始日="星期一")+1)+15</f>
        <v>45333</v>
      </c>
      <c r="C7" s="9">
        <v>45334</v>
      </c>
      <c r="D7" s="9">
        <v>45335</v>
      </c>
      <c r="E7" s="9">
        <v>45336</v>
      </c>
      <c r="F7" s="9">
        <v>45337</v>
      </c>
      <c r="G7" s="9">
        <v>45338</v>
      </c>
      <c r="H7" s="9">
        <v>45339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</row>
    <row r="8" spans="1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1:19" s="10" customFormat="1" ht="19.5" customHeight="1" x14ac:dyDescent="0.25">
      <c r="A9" s="1"/>
      <c r="B9" s="14">
        <f t="array" ref="B9:H9">日與星期+DATE(行事曆年份,2,1)-WEEKDAY(DATE(行事曆年份,2,1),(週開始日="星期一")+1)+22</f>
        <v>45340</v>
      </c>
      <c r="C9" s="14">
        <v>45341</v>
      </c>
      <c r="D9" s="14">
        <v>45342</v>
      </c>
      <c r="E9" s="14">
        <v>45343</v>
      </c>
      <c r="F9" s="14">
        <v>45344</v>
      </c>
      <c r="G9" s="14">
        <v>45345</v>
      </c>
      <c r="H9" s="14">
        <v>45346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</row>
    <row r="10" spans="1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1:19" s="10" customFormat="1" ht="19.5" customHeight="1" x14ac:dyDescent="0.25">
      <c r="A11" s="1"/>
      <c r="B11" s="9">
        <f t="array" ref="B11:H11">日與星期+DATE(行事曆年份,2,1)-WEEKDAY(DATE(行事曆年份,2,1),(週開始日="星期一")+1)+29</f>
        <v>45347</v>
      </c>
      <c r="C11" s="9">
        <v>45348</v>
      </c>
      <c r="D11" s="9">
        <v>45349</v>
      </c>
      <c r="E11" s="9">
        <v>45350</v>
      </c>
      <c r="F11" s="9">
        <v>45351</v>
      </c>
      <c r="G11" s="9">
        <v>45352</v>
      </c>
      <c r="H11" s="9">
        <v>45353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1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1:19" s="10" customFormat="1" ht="19.5" customHeight="1" x14ac:dyDescent="0.25">
      <c r="A13" s="1"/>
      <c r="B13" s="14">
        <f t="array" ref="B13:C13">日與星期+DATE(行事曆年份,2,1)-WEEKDAY(DATE(行事曆年份,2,1),(週開始日="星期一")+1)+36</f>
        <v>45354</v>
      </c>
      <c r="C13" s="14">
        <v>45355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1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自動判定工作日" sqref="C2:H2" xr:uid="{00000000-0002-0000-01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1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1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100-000003000000}"/>
    <dataValidation allowBlank="1" showInputMessage="1" showErrorMessage="1" prompt="此儲存格中的年份會自動更新。請在儲存格 K2 中選取另一個年份來變更年份" sqref="C1:D1" xr:uid="{00000000-0002-0000-0100-000004000000}"/>
    <dataValidation allowBlank="1" showInputMessage="1" showErrorMessage="1" prompt="二月行事曆" sqref="A1" xr:uid="{00000000-0002-0000-0100-000005000000}"/>
    <dataValidation allowBlank="1" showInputMessage="1" showErrorMessage="1" prompt="在右側儲存格輸入記事" sqref="D13:D14" xr:uid="{F098BA08-A53A-40D9-BFEB-4C5A5B4635E6}"/>
    <dataValidation allowBlank="1" showInputMessage="1" showErrorMessage="1" prompt="在此儲存格輸入記事" sqref="E13:H14" xr:uid="{00000000-0002-0000-0100-000007000000}"/>
    <dataValidation allowBlank="1" showInputMessage="1" showErrorMessage="1" prompt="此列與列 6、8、10、12 及 14 為用於輸入上方儲存格中與行事曆日期相關之每日記事的儲存格" sqref="B4" xr:uid="{00000000-0002-0000-01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875" style="1" customWidth="1"/>
    <col min="12" max="13" width="8.75" style="1"/>
    <col min="14" max="14" width="12.625" style="1" customWidth="1"/>
    <col min="15" max="15" width="13.375" style="1" customWidth="1"/>
    <col min="16" max="16" width="8.75" style="1"/>
    <col min="17" max="17" width="13.875" style="1" customWidth="1"/>
    <col min="18" max="16384" width="8.75" style="1"/>
  </cols>
  <sheetData>
    <row r="1" spans="2:19" ht="59.25" customHeight="1" x14ac:dyDescent="0.25">
      <c r="B1" s="3" t="str">
        <f>"三月 "&amp;行事曆年份</f>
        <v>三月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日與星期+DATE(行事曆年份,3,1)-WEEKDAY(DATE(行事曆年份,3,1),(週開始日="星期一")+1)+1</f>
        <v>45347</v>
      </c>
      <c r="C3" s="9">
        <v>45348</v>
      </c>
      <c r="D3" s="9">
        <v>45349</v>
      </c>
      <c r="E3" s="9">
        <v>45350</v>
      </c>
      <c r="F3" s="9">
        <v>45351</v>
      </c>
      <c r="G3" s="9">
        <v>45352</v>
      </c>
      <c r="H3" s="9">
        <v>45353</v>
      </c>
    </row>
    <row r="4" spans="2:19" ht="57.95" customHeight="1" x14ac:dyDescent="0.25"/>
    <row r="5" spans="2:19" ht="19.5" customHeight="1" x14ac:dyDescent="0.25">
      <c r="B5" s="14">
        <f t="array" ref="B5:H5">日與星期+DATE(行事曆年份,3,1)-WEEKDAY(DATE(行事曆年份,3,1),(週開始日="星期一")+1)+8</f>
        <v>45354</v>
      </c>
      <c r="C5" s="14">
        <v>45355</v>
      </c>
      <c r="D5" s="14">
        <v>45356</v>
      </c>
      <c r="E5" s="14">
        <v>45357</v>
      </c>
      <c r="F5" s="14">
        <v>45358</v>
      </c>
      <c r="G5" s="14">
        <v>45359</v>
      </c>
      <c r="H5" s="14">
        <v>45360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日與星期+DATE(行事曆年份,3,1)-WEEKDAY(DATE(行事曆年份,3,1),(週開始日="星期一")+1)+15</f>
        <v>45361</v>
      </c>
      <c r="C7" s="9">
        <v>45362</v>
      </c>
      <c r="D7" s="9">
        <v>45363</v>
      </c>
      <c r="E7" s="9">
        <v>45364</v>
      </c>
      <c r="F7" s="9">
        <v>45365</v>
      </c>
      <c r="G7" s="9">
        <v>45366</v>
      </c>
      <c r="H7" s="9">
        <v>45367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日與星期+DATE(行事曆年份,3,1)-WEEKDAY(DATE(行事曆年份,3,1),(週開始日="星期一")+1)+22</f>
        <v>45368</v>
      </c>
      <c r="C9" s="14">
        <v>45369</v>
      </c>
      <c r="D9" s="14">
        <v>45370</v>
      </c>
      <c r="E9" s="14">
        <v>45371</v>
      </c>
      <c r="F9" s="14">
        <v>45372</v>
      </c>
      <c r="G9" s="14">
        <v>45373</v>
      </c>
      <c r="H9" s="14">
        <v>45374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日與星期+DATE(行事曆年份,3,1)-WEEKDAY(DATE(行事曆年份,3,1),(週開始日="星期一")+1)+29</f>
        <v>45375</v>
      </c>
      <c r="C11" s="9">
        <v>45376</v>
      </c>
      <c r="D11" s="9">
        <v>45377</v>
      </c>
      <c r="E11" s="9">
        <v>45378</v>
      </c>
      <c r="F11" s="9">
        <v>45379</v>
      </c>
      <c r="G11" s="9">
        <v>45380</v>
      </c>
      <c r="H11" s="9">
        <v>45381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日與星期+DATE(行事曆年份,3,1)-WEEKDAY(DATE(行事曆年份,3,1),(週開始日="星期一")+1)+36</f>
        <v>45382</v>
      </c>
      <c r="C13" s="14">
        <v>45383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此列與列 6、8、10、12 及 14 為用於輸入上方儲存格中與行事曆日期相關之每日記事的儲存格" sqref="B4" xr:uid="{00000000-0002-0000-0200-000000000000}"/>
    <dataValidation allowBlank="1" showInputMessage="1" showErrorMessage="1" prompt="在此儲存格輸入記事" sqref="E13:H14" xr:uid="{00000000-0002-0000-0200-000001000000}"/>
    <dataValidation allowBlank="1" showInputMessage="1" showErrorMessage="1" prompt="在右側儲存格輸入記事" sqref="D13:D14" xr:uid="{8E179F48-6B39-4C45-9FD6-1370C8943B74}"/>
    <dataValidation allowBlank="1" showInputMessage="1" showErrorMessage="1" prompt="三月行事曆" sqref="A1" xr:uid="{00000000-0002-0000-0200-000003000000}"/>
    <dataValidation allowBlank="1" showInputMessage="1" showErrorMessage="1" prompt="此儲存格中的年份會自動更新。請在儲存格 K2 中選取另一個年份來變更年份" sqref="C1:D1" xr:uid="{00000000-0002-0000-0200-000004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200-000005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200-000006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200-000007000000}"/>
    <dataValidation allowBlank="1" showInputMessage="1" showErrorMessage="1" prompt="自動判定工作日" sqref="C2:H2" xr:uid="{00000000-0002-0000-0200-000008000000}"/>
  </dataValidations>
  <printOptions horizontalCentered="1" verticalCentered="1"/>
  <pageMargins left="0.7" right="0.7" top="0.75" bottom="0.75" header="0.3" footer="0.3"/>
  <pageSetup paperSize="9" scale="98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5" style="1" customWidth="1"/>
    <col min="12" max="13" width="8.75" style="1"/>
    <col min="14" max="14" width="10.875" style="1" customWidth="1"/>
    <col min="15" max="15" width="14" style="1" customWidth="1"/>
    <col min="16" max="16" width="8.75" style="1"/>
    <col min="17" max="17" width="12.75" style="1" customWidth="1"/>
    <col min="18" max="16384" width="8.75" style="1"/>
  </cols>
  <sheetData>
    <row r="1" spans="2:19" ht="59.25" customHeight="1" x14ac:dyDescent="0.25">
      <c r="B1" s="3" t="str">
        <f>"四月 "&amp;行事曆年份</f>
        <v>四月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日與星期+DATE(行事曆年份,4,1)-WEEKDAY(DATE(行事曆年份,4,1),(週開始日="星期一")+1)+1</f>
        <v>45382</v>
      </c>
      <c r="C3" s="9">
        <v>45383</v>
      </c>
      <c r="D3" s="9">
        <v>45384</v>
      </c>
      <c r="E3" s="9">
        <v>45385</v>
      </c>
      <c r="F3" s="9">
        <v>45386</v>
      </c>
      <c r="G3" s="9">
        <v>45387</v>
      </c>
      <c r="H3" s="9">
        <v>45388</v>
      </c>
    </row>
    <row r="4" spans="2:19" ht="57.95" customHeight="1" x14ac:dyDescent="0.25"/>
    <row r="5" spans="2:19" ht="19.5" customHeight="1" x14ac:dyDescent="0.25">
      <c r="B5" s="14">
        <f t="array" ref="B5:H5">日與星期+DATE(行事曆年份,4,1)-WEEKDAY(DATE(行事曆年份,4,1),(週開始日="星期一")+1)+8</f>
        <v>45389</v>
      </c>
      <c r="C5" s="14">
        <v>45390</v>
      </c>
      <c r="D5" s="14">
        <v>45391</v>
      </c>
      <c r="E5" s="14">
        <v>45392</v>
      </c>
      <c r="F5" s="14">
        <v>45393</v>
      </c>
      <c r="G5" s="14">
        <v>45394</v>
      </c>
      <c r="H5" s="14">
        <v>45395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日與星期+DATE(行事曆年份,4,1)-WEEKDAY(DATE(行事曆年份,4,1),(週開始日="星期一")+1)+15</f>
        <v>45396</v>
      </c>
      <c r="C7" s="9">
        <v>45397</v>
      </c>
      <c r="D7" s="9">
        <v>45398</v>
      </c>
      <c r="E7" s="9">
        <v>45399</v>
      </c>
      <c r="F7" s="9">
        <v>45400</v>
      </c>
      <c r="G7" s="9">
        <v>45401</v>
      </c>
      <c r="H7" s="9">
        <v>45402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日與星期+DATE(行事曆年份,4,1)-WEEKDAY(DATE(行事曆年份,4,1),(週開始日="星期一")+1)+22</f>
        <v>45403</v>
      </c>
      <c r="C9" s="14">
        <v>45404</v>
      </c>
      <c r="D9" s="14">
        <v>45405</v>
      </c>
      <c r="E9" s="14">
        <v>45406</v>
      </c>
      <c r="F9" s="14">
        <v>45407</v>
      </c>
      <c r="G9" s="14">
        <v>45408</v>
      </c>
      <c r="H9" s="14">
        <v>45409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日與星期+DATE(行事曆年份,4,1)-WEEKDAY(DATE(行事曆年份,4,1),(週開始日="星期一")+1)+29</f>
        <v>45410</v>
      </c>
      <c r="C11" s="9">
        <v>45411</v>
      </c>
      <c r="D11" s="9">
        <v>45412</v>
      </c>
      <c r="E11" s="9">
        <v>45413</v>
      </c>
      <c r="F11" s="9">
        <v>45414</v>
      </c>
      <c r="G11" s="9">
        <v>45415</v>
      </c>
      <c r="H11" s="9">
        <v>45416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日與星期+DATE(行事曆年份,4,1)-WEEKDAY(DATE(行事曆年份,4,1),(週開始日="星期一")+1)+36</f>
        <v>45417</v>
      </c>
      <c r="C13" s="14">
        <v>45418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自動判定工作日" sqref="C2:H2" xr:uid="{00000000-0002-0000-03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3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3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300-000003000000}"/>
    <dataValidation allowBlank="1" showInputMessage="1" showErrorMessage="1" prompt="此儲存格中的年份會自動更新。請在儲存格 K2 中選取另一個年份來變更年份" sqref="C1:D1" xr:uid="{00000000-0002-0000-0300-000004000000}"/>
    <dataValidation allowBlank="1" showInputMessage="1" showErrorMessage="1" prompt="四月行事曆" sqref="A1" xr:uid="{00000000-0002-0000-0300-000005000000}"/>
    <dataValidation allowBlank="1" showInputMessage="1" showErrorMessage="1" prompt="在右側儲存格輸入記事" sqref="D13:D14" xr:uid="{F44D6756-F3DC-4D19-BC4D-99A00ED069D5}"/>
    <dataValidation allowBlank="1" showInputMessage="1" showErrorMessage="1" prompt="在此儲存格輸入記事" sqref="E13:H14" xr:uid="{00000000-0002-0000-0300-000007000000}"/>
    <dataValidation allowBlank="1" showInputMessage="1" showErrorMessage="1" prompt="此列與列 6、8、10、12 及 14 為用於輸入上方儲存格中與行事曆日期相關之每日記事的儲存格" sqref="B4" xr:uid="{00000000-0002-0000-03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75" style="1" customWidth="1"/>
    <col min="12" max="13" width="8.75" style="1"/>
    <col min="14" max="14" width="11.875" style="1" customWidth="1"/>
    <col min="15" max="15" width="13.125" style="1" customWidth="1"/>
    <col min="16" max="16" width="8.75" style="1"/>
    <col min="17" max="17" width="12.625" style="1" customWidth="1"/>
    <col min="18" max="16384" width="8.75" style="1"/>
  </cols>
  <sheetData>
    <row r="1" spans="2:19" ht="59.25" customHeight="1" x14ac:dyDescent="0.25">
      <c r="B1" s="3" t="str">
        <f>"五月 "&amp;行事曆年份</f>
        <v>五月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日與星期+DATE(行事曆年份,5,1)-WEEKDAY(DATE(行事曆年份,5,1),(週開始日="星期一")+1)+1</f>
        <v>45410</v>
      </c>
      <c r="C3" s="9">
        <v>45411</v>
      </c>
      <c r="D3" s="9">
        <v>45412</v>
      </c>
      <c r="E3" s="9">
        <v>45413</v>
      </c>
      <c r="F3" s="9">
        <v>45414</v>
      </c>
      <c r="G3" s="9">
        <v>45415</v>
      </c>
      <c r="H3" s="9">
        <v>45416</v>
      </c>
    </row>
    <row r="4" spans="2:19" ht="57.95" customHeight="1" x14ac:dyDescent="0.25"/>
    <row r="5" spans="2:19" ht="19.5" customHeight="1" x14ac:dyDescent="0.25">
      <c r="B5" s="14">
        <f t="array" ref="B5:H5">日與星期+DATE(行事曆年份,5,1)-WEEKDAY(DATE(行事曆年份,5,1),(週開始日="星期一")+1)+8</f>
        <v>45417</v>
      </c>
      <c r="C5" s="14">
        <v>45418</v>
      </c>
      <c r="D5" s="14">
        <v>45419</v>
      </c>
      <c r="E5" s="14">
        <v>45420</v>
      </c>
      <c r="F5" s="14">
        <v>45421</v>
      </c>
      <c r="G5" s="14">
        <v>45422</v>
      </c>
      <c r="H5" s="14">
        <v>45423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日與星期+DATE(行事曆年份,5,1)-WEEKDAY(DATE(行事曆年份,5,1),(週開始日="星期一")+1)+15</f>
        <v>45424</v>
      </c>
      <c r="C7" s="9">
        <v>45425</v>
      </c>
      <c r="D7" s="9">
        <v>45426</v>
      </c>
      <c r="E7" s="9">
        <v>45427</v>
      </c>
      <c r="F7" s="9">
        <v>45428</v>
      </c>
      <c r="G7" s="9">
        <v>45429</v>
      </c>
      <c r="H7" s="9">
        <v>45430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日與星期+DATE(行事曆年份,5,1)-WEEKDAY(DATE(行事曆年份,5,1),(週開始日="星期一")+1)+22</f>
        <v>45431</v>
      </c>
      <c r="C9" s="14">
        <v>45432</v>
      </c>
      <c r="D9" s="14">
        <v>45433</v>
      </c>
      <c r="E9" s="14">
        <v>45434</v>
      </c>
      <c r="F9" s="14">
        <v>45435</v>
      </c>
      <c r="G9" s="14">
        <v>45436</v>
      </c>
      <c r="H9" s="14">
        <v>45437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日與星期+DATE(行事曆年份,5,1)-WEEKDAY(DATE(行事曆年份,5,1),(週開始日="星期一")+1)+29</f>
        <v>45438</v>
      </c>
      <c r="C11" s="9">
        <v>45439</v>
      </c>
      <c r="D11" s="9">
        <v>45440</v>
      </c>
      <c r="E11" s="9">
        <v>45441</v>
      </c>
      <c r="F11" s="9">
        <v>45442</v>
      </c>
      <c r="G11" s="9">
        <v>45443</v>
      </c>
      <c r="H11" s="9">
        <v>45444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日與星期+DATE(行事曆年份,5,1)-WEEKDAY(DATE(行事曆年份,5,1),(週開始日="星期一")+1)+36</f>
        <v>45445</v>
      </c>
      <c r="C13" s="14">
        <v>45446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自動判定工作日" sqref="C2:H2" xr:uid="{00000000-0002-0000-04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4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4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400-000003000000}"/>
    <dataValidation allowBlank="1" showInputMessage="1" showErrorMessage="1" prompt="此儲存格中的年份會自動更新。請在儲存格 K2 中選取另一個年份來變更年份" sqref="C1:D1" xr:uid="{00000000-0002-0000-0400-000004000000}"/>
    <dataValidation allowBlank="1" showInputMessage="1" showErrorMessage="1" prompt="五月行事曆" sqref="A1" xr:uid="{00000000-0002-0000-0400-000005000000}"/>
    <dataValidation allowBlank="1" showInputMessage="1" showErrorMessage="1" prompt="在右側儲存格輸入記事" sqref="D13:D14" xr:uid="{2C24A05D-1089-4894-A861-ACBECEE6FEEA}"/>
    <dataValidation allowBlank="1" showInputMessage="1" showErrorMessage="1" prompt="在此儲存格輸入記事" sqref="E13:H14" xr:uid="{00000000-0002-0000-0400-000007000000}"/>
    <dataValidation allowBlank="1" showInputMessage="1" showErrorMessage="1" prompt="此列與列 6、8、10、12 及 14 為用於輸入上方儲存格中與行事曆日期相關之每日記事的儲存格" sqref="B4" xr:uid="{00000000-0002-0000-04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1" width="12" style="1" customWidth="1"/>
    <col min="12" max="13" width="8.75" style="1"/>
    <col min="14" max="14" width="11.375" style="1" customWidth="1"/>
    <col min="15" max="15" width="12.25" style="1" customWidth="1"/>
    <col min="16" max="16" width="8.75" style="1"/>
    <col min="17" max="17" width="12.75" style="1" customWidth="1"/>
    <col min="18" max="16384" width="8.75" style="1"/>
  </cols>
  <sheetData>
    <row r="1" spans="2:19" ht="59.25" customHeight="1" x14ac:dyDescent="0.25">
      <c r="B1" s="3" t="str">
        <f>"六月 "&amp;行事曆年份</f>
        <v>六月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日與星期+DATE(行事曆年份,6,1)-WEEKDAY(DATE(行事曆年份,6,1),(週開始日="Monday")+1)+1</f>
        <v>45438</v>
      </c>
      <c r="C3" s="9">
        <v>45439</v>
      </c>
      <c r="D3" s="9">
        <v>45440</v>
      </c>
      <c r="E3" s="9">
        <v>45441</v>
      </c>
      <c r="F3" s="9">
        <v>45442</v>
      </c>
      <c r="G3" s="9">
        <v>45443</v>
      </c>
      <c r="H3" s="9">
        <v>45444</v>
      </c>
    </row>
    <row r="4" spans="2:19" ht="57.95" customHeight="1" x14ac:dyDescent="0.25"/>
    <row r="5" spans="2:19" ht="19.5" customHeight="1" x14ac:dyDescent="0.25">
      <c r="B5" s="14">
        <f t="array" ref="B5:H5">日與星期+DATE(行事曆年份,6,1)-WEEKDAY(DATE(行事曆年份,6,1),(週開始日="Monday")+1)+8</f>
        <v>45445</v>
      </c>
      <c r="C5" s="14">
        <v>45446</v>
      </c>
      <c r="D5" s="14">
        <v>45447</v>
      </c>
      <c r="E5" s="14">
        <v>45448</v>
      </c>
      <c r="F5" s="14">
        <v>45449</v>
      </c>
      <c r="G5" s="14">
        <v>45450</v>
      </c>
      <c r="H5" s="14">
        <v>45451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日與星期+DATE(行事曆年份,6,1)-WEEKDAY(DATE(行事曆年份,6,1),(週開始日="Monday")+1)+15</f>
        <v>45452</v>
      </c>
      <c r="C7" s="9">
        <v>45453</v>
      </c>
      <c r="D7" s="9">
        <v>45454</v>
      </c>
      <c r="E7" s="9">
        <v>45455</v>
      </c>
      <c r="F7" s="9">
        <v>45456</v>
      </c>
      <c r="G7" s="9">
        <v>45457</v>
      </c>
      <c r="H7" s="9">
        <v>45458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日與星期+DATE(行事曆年份,6,1)-WEEKDAY(DATE(行事曆年份,6,1),(週開始日="Monday")+1)+22</f>
        <v>45459</v>
      </c>
      <c r="C9" s="14">
        <v>45460</v>
      </c>
      <c r="D9" s="14">
        <v>45461</v>
      </c>
      <c r="E9" s="14">
        <v>45462</v>
      </c>
      <c r="F9" s="14">
        <v>45463</v>
      </c>
      <c r="G9" s="14">
        <v>45464</v>
      </c>
      <c r="H9" s="14">
        <v>45465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日與星期+DATE(行事曆年份,6,1)-WEEKDAY(DATE(行事曆年份,6,1),(週開始日="Monday")+1)+29</f>
        <v>45466</v>
      </c>
      <c r="C11" s="9">
        <v>45467</v>
      </c>
      <c r="D11" s="9">
        <v>45468</v>
      </c>
      <c r="E11" s="9">
        <v>45469</v>
      </c>
      <c r="F11" s="9">
        <v>45470</v>
      </c>
      <c r="G11" s="9">
        <v>45471</v>
      </c>
      <c r="H11" s="9">
        <v>45472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日與星期+DATE(行事曆年份,6,1)-WEEKDAY(DATE(行事曆年份,6,1),(週開始日="Monday")+1)+36</f>
        <v>45473</v>
      </c>
      <c r="C13" s="14">
        <v>45474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自動判定工作日" sqref="C2:H2" xr:uid="{00000000-0002-0000-05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5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5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500-000003000000}"/>
    <dataValidation allowBlank="1" showInputMessage="1" showErrorMessage="1" prompt="此儲存格中的年份會自動更新。請在儲存格 K2 中選取另一個年份來變更年份" sqref="C1:D1" xr:uid="{00000000-0002-0000-0500-000004000000}"/>
    <dataValidation allowBlank="1" showInputMessage="1" showErrorMessage="1" prompt="六月行事曆" sqref="A1" xr:uid="{00000000-0002-0000-0500-000005000000}"/>
    <dataValidation allowBlank="1" showInputMessage="1" showErrorMessage="1" prompt="在右側儲存格輸入記事" sqref="D13:D14" xr:uid="{CB8AC1A4-1B70-4383-BDC2-B95F4AB33663}"/>
    <dataValidation allowBlank="1" showInputMessage="1" showErrorMessage="1" prompt="在此儲存格輸入記事" sqref="E13:H14" xr:uid="{00000000-0002-0000-0500-000007000000}"/>
    <dataValidation allowBlank="1" showInputMessage="1" showErrorMessage="1" prompt="此列與列 6、8、10、12 及 14 為用於輸入上方儲存格中與行事曆日期相關之每日記事的儲存格" sqref="B4" xr:uid="{00000000-0002-0000-05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S14"/>
  <sheetViews>
    <sheetView showGridLines="0" zoomScaleNormal="10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2.75" style="1" customWidth="1"/>
    <col min="12" max="13" width="8.75" style="1"/>
    <col min="14" max="14" width="11.375" style="1" customWidth="1"/>
    <col min="15" max="15" width="13.5" style="1" customWidth="1"/>
    <col min="16" max="16" width="8.75" style="1"/>
    <col min="17" max="17" width="12.625" style="1" customWidth="1"/>
    <col min="18" max="16384" width="8.75" style="1"/>
  </cols>
  <sheetData>
    <row r="1" spans="2:19" ht="59.25" customHeight="1" x14ac:dyDescent="0.25">
      <c r="B1" s="3" t="str">
        <f>"七月 "&amp;行事曆年份</f>
        <v>七月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日與星期+DATE(行事曆年份,7,1)-WEEKDAY(DATE(行事曆年份,7,1),(週開始日="星期一")+1)+1</f>
        <v>45473</v>
      </c>
      <c r="C3" s="9">
        <v>45474</v>
      </c>
      <c r="D3" s="9">
        <v>45475</v>
      </c>
      <c r="E3" s="9">
        <v>45476</v>
      </c>
      <c r="F3" s="9">
        <v>45477</v>
      </c>
      <c r="G3" s="9">
        <v>45478</v>
      </c>
      <c r="H3" s="9">
        <v>45479</v>
      </c>
    </row>
    <row r="4" spans="2:19" ht="57.95" customHeight="1" x14ac:dyDescent="0.25"/>
    <row r="5" spans="2:19" ht="19.5" customHeight="1" x14ac:dyDescent="0.25">
      <c r="B5" s="14">
        <f t="array" ref="B5:H5">日與星期+DATE(行事曆年份,7,1)-WEEKDAY(DATE(行事曆年份,7,1),(週開始日="星期一")+1)+8</f>
        <v>45480</v>
      </c>
      <c r="C5" s="14">
        <v>45481</v>
      </c>
      <c r="D5" s="14">
        <v>45482</v>
      </c>
      <c r="E5" s="14">
        <v>45483</v>
      </c>
      <c r="F5" s="14">
        <v>45484</v>
      </c>
      <c r="G5" s="14">
        <v>45485</v>
      </c>
      <c r="H5" s="14">
        <v>45486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日與星期+DATE(行事曆年份,7,1)-WEEKDAY(DATE(行事曆年份,7,1),(週開始日="星期一")+1)+15</f>
        <v>45487</v>
      </c>
      <c r="C7" s="9">
        <v>45488</v>
      </c>
      <c r="D7" s="9">
        <v>45489</v>
      </c>
      <c r="E7" s="9">
        <v>45490</v>
      </c>
      <c r="F7" s="9">
        <v>45491</v>
      </c>
      <c r="G7" s="9">
        <v>45492</v>
      </c>
      <c r="H7" s="9">
        <v>45493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日與星期+DATE(行事曆年份,7,1)-WEEKDAY(DATE(行事曆年份,7,1),(週開始日="星期一")+1)+22</f>
        <v>45494</v>
      </c>
      <c r="C9" s="14">
        <v>45495</v>
      </c>
      <c r="D9" s="14">
        <v>45496</v>
      </c>
      <c r="E9" s="14">
        <v>45497</v>
      </c>
      <c r="F9" s="14">
        <v>45498</v>
      </c>
      <c r="G9" s="14">
        <v>45499</v>
      </c>
      <c r="H9" s="14">
        <v>45500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日與星期+DATE(行事曆年份,7,1)-WEEKDAY(DATE(行事曆年份,7,1),(週開始日="星期一")+1)+29</f>
        <v>45501</v>
      </c>
      <c r="C11" s="9">
        <v>45502</v>
      </c>
      <c r="D11" s="9">
        <v>45503</v>
      </c>
      <c r="E11" s="9">
        <v>45504</v>
      </c>
      <c r="F11" s="9">
        <v>45505</v>
      </c>
      <c r="G11" s="9">
        <v>45506</v>
      </c>
      <c r="H11" s="9">
        <v>45507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日與星期+DATE(行事曆年份,7,1)-WEEKDAY(DATE(行事曆年份,7,1),(週開始日="星期一")+1)+36</f>
        <v>45508</v>
      </c>
      <c r="C13" s="14">
        <v>45509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自動判定工作日" sqref="C2:H2" xr:uid="{00000000-0002-0000-06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6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6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600-000003000000}"/>
    <dataValidation allowBlank="1" showInputMessage="1" showErrorMessage="1" prompt="此儲存格中的年份會自動更新。請在儲存格 K2 中選取另一個年份來變更年份" sqref="C1:D1" xr:uid="{00000000-0002-0000-0600-000004000000}"/>
    <dataValidation allowBlank="1" showInputMessage="1" showErrorMessage="1" prompt="七月行事曆" sqref="A1" xr:uid="{00000000-0002-0000-0600-000005000000}"/>
    <dataValidation allowBlank="1" showInputMessage="1" showErrorMessage="1" prompt="在右側儲存格輸入記事" sqref="D13:D14" xr:uid="{85DF5078-DE8F-478D-A33E-F3F8B753132F}"/>
    <dataValidation allowBlank="1" showInputMessage="1" showErrorMessage="1" prompt="在此儲存格輸入記事" sqref="E13:H14" xr:uid="{00000000-0002-0000-0600-000007000000}"/>
    <dataValidation allowBlank="1" showInputMessage="1" showErrorMessage="1" prompt="此列與列 6、8、10、12 及 14 為用於輸入上方儲存格中與行事曆日期相關之每日記事的儲存格" sqref="B4" xr:uid="{00000000-0002-0000-06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125" style="1" customWidth="1"/>
    <col min="12" max="13" width="8.75" style="1"/>
    <col min="14" max="14" width="12.625" style="1" customWidth="1"/>
    <col min="15" max="15" width="13.375" style="1" customWidth="1"/>
    <col min="16" max="16" width="8.75" style="1"/>
    <col min="17" max="17" width="12" style="1" customWidth="1"/>
    <col min="18" max="16384" width="8.75" style="1"/>
  </cols>
  <sheetData>
    <row r="1" spans="2:19" ht="59.25" customHeight="1" x14ac:dyDescent="0.25">
      <c r="B1" s="3" t="str">
        <f>"八月 "&amp;行事曆年份</f>
        <v>八月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日與星期+DATE(行事曆年份,8,1)-WEEKDAY(DATE(行事曆年份,8,1),(週開始日="星期一")+1)+1</f>
        <v>45501</v>
      </c>
      <c r="C3" s="9">
        <v>45502</v>
      </c>
      <c r="D3" s="9">
        <v>45503</v>
      </c>
      <c r="E3" s="9">
        <v>45504</v>
      </c>
      <c r="F3" s="9">
        <v>45505</v>
      </c>
      <c r="G3" s="9">
        <v>45506</v>
      </c>
      <c r="H3" s="9">
        <v>45507</v>
      </c>
    </row>
    <row r="4" spans="2:19" ht="57.95" customHeight="1" x14ac:dyDescent="0.25"/>
    <row r="5" spans="2:19" ht="19.5" customHeight="1" x14ac:dyDescent="0.25">
      <c r="B5" s="14">
        <f t="array" ref="B5:H5">日與星期+DATE(行事曆年份,8,1)-WEEKDAY(DATE(行事曆年份,8,1),(週開始日="星期一")+1)+8</f>
        <v>45508</v>
      </c>
      <c r="C5" s="14">
        <v>45509</v>
      </c>
      <c r="D5" s="14">
        <v>45510</v>
      </c>
      <c r="E5" s="14">
        <v>45511</v>
      </c>
      <c r="F5" s="14">
        <v>45512</v>
      </c>
      <c r="G5" s="14">
        <v>45513</v>
      </c>
      <c r="H5" s="14">
        <v>45514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日與星期+DATE(行事曆年份,8,1)-WEEKDAY(DATE(行事曆年份,8,1),(週開始日="星期一")+1)+15</f>
        <v>45515</v>
      </c>
      <c r="C7" s="9">
        <v>45516</v>
      </c>
      <c r="D7" s="9">
        <v>45517</v>
      </c>
      <c r="E7" s="9">
        <v>45518</v>
      </c>
      <c r="F7" s="9">
        <v>45519</v>
      </c>
      <c r="G7" s="9">
        <v>45520</v>
      </c>
      <c r="H7" s="9">
        <v>45521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日與星期+DATE(行事曆年份,8,1)-WEEKDAY(DATE(行事曆年份,8,1),(週開始日="星期一")+1)+22</f>
        <v>45522</v>
      </c>
      <c r="C9" s="14">
        <v>45523</v>
      </c>
      <c r="D9" s="14">
        <v>45524</v>
      </c>
      <c r="E9" s="14">
        <v>45525</v>
      </c>
      <c r="F9" s="14">
        <v>45526</v>
      </c>
      <c r="G9" s="14">
        <v>45527</v>
      </c>
      <c r="H9" s="14">
        <v>45528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日與星期+DATE(行事曆年份,8,1)-WEEKDAY(DATE(行事曆年份,8,1),(週開始日="星期一")+1)+29</f>
        <v>45529</v>
      </c>
      <c r="C11" s="9">
        <v>45530</v>
      </c>
      <c r="D11" s="9">
        <v>45531</v>
      </c>
      <c r="E11" s="9">
        <v>45532</v>
      </c>
      <c r="F11" s="9">
        <v>45533</v>
      </c>
      <c r="G11" s="9">
        <v>45534</v>
      </c>
      <c r="H11" s="9">
        <v>45535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日與星期+DATE(行事曆年份,8,1)-WEEKDAY(DATE(行事曆年份,8,1),(週開始日="星期一")+1)+36</f>
        <v>45536</v>
      </c>
      <c r="C13" s="14">
        <v>45537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自動判定工作日" sqref="C2:H2" xr:uid="{00000000-0002-0000-07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7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7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700-000003000000}"/>
    <dataValidation allowBlank="1" showInputMessage="1" showErrorMessage="1" prompt="此儲存格中的年份會自動更新。請在儲存格 K2 中選取另一個年份來變更年份" sqref="C1:D1" xr:uid="{00000000-0002-0000-0700-000004000000}"/>
    <dataValidation allowBlank="1" showInputMessage="1" showErrorMessage="1" prompt="八月行事曆" sqref="A1" xr:uid="{00000000-0002-0000-0700-000005000000}"/>
    <dataValidation allowBlank="1" showInputMessage="1" showErrorMessage="1" prompt="在右側儲存格輸入記事" sqref="D13:D14" xr:uid="{6B52FCA2-433E-4E8E-BD38-A88C0E1AB45D}"/>
    <dataValidation allowBlank="1" showInputMessage="1" showErrorMessage="1" prompt="在此儲存格輸入記事" sqref="E13:H14" xr:uid="{00000000-0002-0000-0700-000007000000}"/>
    <dataValidation allowBlank="1" showInputMessage="1" showErrorMessage="1" prompt="此列與列 6、8、10、12 及 14 為用於輸入上方儲存格中與行事曆日期相關之每日記事的儲存格" sqref="B4" xr:uid="{00000000-0002-0000-07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2.25" style="1" customWidth="1"/>
    <col min="12" max="13" width="8.75" style="1"/>
    <col min="14" max="14" width="12" style="1" customWidth="1"/>
    <col min="15" max="15" width="14" style="1" customWidth="1"/>
    <col min="16" max="16" width="8.75" style="1"/>
    <col min="17" max="17" width="13" style="1" customWidth="1"/>
    <col min="18" max="16384" width="8.75" style="1"/>
  </cols>
  <sheetData>
    <row r="1" spans="2:19" ht="59.25" customHeight="1" x14ac:dyDescent="0.25">
      <c r="B1" s="3" t="str">
        <f>"九月 "&amp;行事曆年份</f>
        <v>九月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日與星期+DATE(行事曆年份,9,1)-WEEKDAY(DATE(行事曆年份,9,1),(週開始日="星期一")+1)+1</f>
        <v>45536</v>
      </c>
      <c r="C3" s="9">
        <v>45537</v>
      </c>
      <c r="D3" s="9">
        <v>45538</v>
      </c>
      <c r="E3" s="9">
        <v>45539</v>
      </c>
      <c r="F3" s="9">
        <v>45540</v>
      </c>
      <c r="G3" s="9">
        <v>45541</v>
      </c>
      <c r="H3" s="9">
        <v>45542</v>
      </c>
    </row>
    <row r="4" spans="2:19" ht="57.95" customHeight="1" x14ac:dyDescent="0.25"/>
    <row r="5" spans="2:19" ht="19.5" customHeight="1" x14ac:dyDescent="0.25">
      <c r="B5" s="14">
        <f t="array" ref="B5:H5">日與星期+DATE(行事曆年份,9,1)-WEEKDAY(DATE(行事曆年份,9,1),(週開始日="星期一")+1)+8</f>
        <v>45543</v>
      </c>
      <c r="C5" s="14">
        <v>45544</v>
      </c>
      <c r="D5" s="14">
        <v>45545</v>
      </c>
      <c r="E5" s="14">
        <v>45546</v>
      </c>
      <c r="F5" s="14">
        <v>45547</v>
      </c>
      <c r="G5" s="14">
        <v>45548</v>
      </c>
      <c r="H5" s="14">
        <v>45549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日與星期+DATE(行事曆年份,9,1)-WEEKDAY(DATE(行事曆年份,9,1),(週開始日="星期一")+1)+15</f>
        <v>45550</v>
      </c>
      <c r="C7" s="9">
        <v>45551</v>
      </c>
      <c r="D7" s="9">
        <v>45552</v>
      </c>
      <c r="E7" s="9">
        <v>45553</v>
      </c>
      <c r="F7" s="9">
        <v>45554</v>
      </c>
      <c r="G7" s="9">
        <v>45555</v>
      </c>
      <c r="H7" s="9">
        <v>45556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日與星期+DATE(行事曆年份,9,1)-WEEKDAY(DATE(行事曆年份,9,1),(週開始日="星期一")+1)+22</f>
        <v>45557</v>
      </c>
      <c r="C9" s="14">
        <v>45558</v>
      </c>
      <c r="D9" s="14">
        <v>45559</v>
      </c>
      <c r="E9" s="14">
        <v>45560</v>
      </c>
      <c r="F9" s="14">
        <v>45561</v>
      </c>
      <c r="G9" s="14">
        <v>45562</v>
      </c>
      <c r="H9" s="14">
        <v>45563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日與星期+DATE(行事曆年份,9,1)-WEEKDAY(DATE(行事曆年份,9,1),(週開始日="星期一")+1)+29</f>
        <v>45564</v>
      </c>
      <c r="C11" s="9">
        <v>45565</v>
      </c>
      <c r="D11" s="9">
        <v>45566</v>
      </c>
      <c r="E11" s="9">
        <v>45567</v>
      </c>
      <c r="F11" s="9">
        <v>45568</v>
      </c>
      <c r="G11" s="9">
        <v>45569</v>
      </c>
      <c r="H11" s="9">
        <v>45570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日與星期+DATE(行事曆年份,9,1)-WEEKDAY(DATE(行事曆年份,9,1),(週開始日="星期一")+1)+36</f>
        <v>45571</v>
      </c>
      <c r="C13" s="14">
        <v>45572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自動判定工作日" sqref="C2:H2" xr:uid="{00000000-0002-0000-08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8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8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800-000003000000}"/>
    <dataValidation allowBlank="1" showInputMessage="1" showErrorMessage="1" prompt="此儲存格中的年份會自動更新。請在儲存格 K2 中選取另一個年份來變更年份" sqref="C1:D1" xr:uid="{00000000-0002-0000-0800-000004000000}"/>
    <dataValidation allowBlank="1" showInputMessage="1" showErrorMessage="1" prompt="九月行事曆" sqref="A1" xr:uid="{00000000-0002-0000-0800-000005000000}"/>
    <dataValidation allowBlank="1" showInputMessage="1" showErrorMessage="1" prompt="在右側儲存格輸入記事" sqref="D13:D14" xr:uid="{1889E2FF-5962-40E5-9DA1-22027CCE3BD3}"/>
    <dataValidation allowBlank="1" showInputMessage="1" showErrorMessage="1" prompt="在此儲存格輸入記事" sqref="E13:H14" xr:uid="{00000000-0002-0000-0800-000007000000}"/>
    <dataValidation allowBlank="1" showInputMessage="1" showErrorMessage="1" prompt="此列與列 6、8、10、12 及 14 為用於輸入上方儲存格中與行事曆日期相關之每日記事的儲存格" sqref="B4" xr:uid="{00000000-0002-0000-08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8.75" style="1"/>
    <col min="11" max="11" width="12.75" style="1" customWidth="1"/>
    <col min="12" max="13" width="8.75" style="1"/>
    <col min="14" max="14" width="11.375" style="1" customWidth="1"/>
    <col min="15" max="15" width="14.375" style="1" customWidth="1"/>
    <col min="16" max="16" width="8.75" style="1"/>
    <col min="17" max="17" width="12.75" style="1" customWidth="1"/>
    <col min="18" max="16384" width="8.75" style="1"/>
  </cols>
  <sheetData>
    <row r="1" spans="2:19" ht="59.25" customHeight="1" x14ac:dyDescent="0.25">
      <c r="B1" s="3" t="str">
        <f>"十月 "&amp;行事曆年份</f>
        <v>十月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日與星期+DATE(行事曆年份,10,1)-WEEKDAY(DATE(行事曆年份,10,1),(週開始日="星期一")+1)+1</f>
        <v>45564</v>
      </c>
      <c r="C3" s="9">
        <v>45565</v>
      </c>
      <c r="D3" s="9">
        <v>45566</v>
      </c>
      <c r="E3" s="9">
        <v>45567</v>
      </c>
      <c r="F3" s="9">
        <v>45568</v>
      </c>
      <c r="G3" s="9">
        <v>45569</v>
      </c>
      <c r="H3" s="9">
        <v>45570</v>
      </c>
    </row>
    <row r="4" spans="2:19" ht="57.95" customHeight="1" x14ac:dyDescent="0.25"/>
    <row r="5" spans="2:19" ht="19.5" customHeight="1" x14ac:dyDescent="0.25">
      <c r="B5" s="14">
        <f t="array" ref="B5:H5">日與星期+DATE(行事曆年份,10,1)-WEEKDAY(DATE(行事曆年份,10,1),(週開始日="星期一")+1)+8</f>
        <v>45571</v>
      </c>
      <c r="C5" s="14">
        <v>45572</v>
      </c>
      <c r="D5" s="14">
        <v>45573</v>
      </c>
      <c r="E5" s="14">
        <v>45574</v>
      </c>
      <c r="F5" s="14">
        <v>45575</v>
      </c>
      <c r="G5" s="14">
        <v>45576</v>
      </c>
      <c r="H5" s="14">
        <v>45577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日與星期+DATE(行事曆年份,10,1)-WEEKDAY(DATE(行事曆年份,10,1),(週開始日="星期一")+1)+15</f>
        <v>45578</v>
      </c>
      <c r="C7" s="9">
        <v>45579</v>
      </c>
      <c r="D7" s="9">
        <v>45580</v>
      </c>
      <c r="E7" s="9">
        <v>45581</v>
      </c>
      <c r="F7" s="9">
        <v>45582</v>
      </c>
      <c r="G7" s="9">
        <v>45583</v>
      </c>
      <c r="H7" s="9">
        <v>45584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日與星期+DATE(行事曆年份,10,1)-WEEKDAY(DATE(行事曆年份,10,1),(週開始日="星期一")+1)+22</f>
        <v>45585</v>
      </c>
      <c r="C9" s="14">
        <v>45586</v>
      </c>
      <c r="D9" s="14">
        <v>45587</v>
      </c>
      <c r="E9" s="14">
        <v>45588</v>
      </c>
      <c r="F9" s="14">
        <v>45589</v>
      </c>
      <c r="G9" s="14">
        <v>45590</v>
      </c>
      <c r="H9" s="14">
        <v>45591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日與星期+DATE(行事曆年份,10,1)-WEEKDAY(DATE(行事曆年份,10,1),(週開始日="星期一")+1)+29</f>
        <v>45592</v>
      </c>
      <c r="C11" s="9">
        <v>45593</v>
      </c>
      <c r="D11" s="9">
        <v>45594</v>
      </c>
      <c r="E11" s="9">
        <v>45595</v>
      </c>
      <c r="F11" s="9">
        <v>45596</v>
      </c>
      <c r="G11" s="9">
        <v>45597</v>
      </c>
      <c r="H11" s="9">
        <v>45598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日與星期+DATE(行事曆年份,10,1)-WEEKDAY(DATE(行事曆年份,10,1),(週開始日="星期一")+1)+36</f>
        <v>45599</v>
      </c>
      <c r="C13" s="14">
        <v>45600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自動判定工作日" sqref="C2:H2" xr:uid="{00000000-0002-0000-09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9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9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900-000003000000}"/>
    <dataValidation allowBlank="1" showInputMessage="1" showErrorMessage="1" prompt="此儲存格中的年份會自動更新。請在儲存格 K2 中選取另一個年份來變更年份" sqref="C1:D1" xr:uid="{00000000-0002-0000-0900-000004000000}"/>
    <dataValidation allowBlank="1" showInputMessage="1" showErrorMessage="1" prompt="十月行事曆" sqref="A1" xr:uid="{00000000-0002-0000-0900-000005000000}"/>
    <dataValidation allowBlank="1" showInputMessage="1" showErrorMessage="1" prompt="在右側儲存格輸入記事" sqref="D13:D14" xr:uid="{7E85D6D0-C058-41B9-95CE-6C92512A6F78}"/>
    <dataValidation allowBlank="1" showInputMessage="1" showErrorMessage="1" prompt="在此儲存格輸入記事" sqref="E13:H14" xr:uid="{00000000-0002-0000-0900-000007000000}"/>
    <dataValidation allowBlank="1" showInputMessage="1" showErrorMessage="1" prompt="此列與列 6、8、10、12 及 14 為用於輸入上方儲存格中與行事曆日期相關之每日記事的儲存格" sqref="B4" xr:uid="{00000000-0002-0000-09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7" style="1" customWidth="1"/>
    <col min="11" max="11" width="10.625" style="1" customWidth="1"/>
    <col min="12" max="13" width="8.75" style="1"/>
    <col min="14" max="14" width="13.5" style="1" customWidth="1"/>
    <col min="15" max="15" width="12.625" style="1" customWidth="1"/>
    <col min="16" max="16" width="8.75" style="1"/>
    <col min="17" max="17" width="14.875" style="1" customWidth="1"/>
    <col min="18" max="16384" width="8.75" style="1"/>
  </cols>
  <sheetData>
    <row r="1" spans="2:19" ht="59.25" customHeight="1" x14ac:dyDescent="0.25">
      <c r="B1" s="3" t="str">
        <f>"十一月 "&amp;行事曆年份</f>
        <v>十一月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日與星期+DATE(行事曆年份,11,1)-WEEKDAY(DATE(行事曆年份,11,1),(週開始日="星期一")+1)+1</f>
        <v>45592</v>
      </c>
      <c r="C3" s="9">
        <v>45593</v>
      </c>
      <c r="D3" s="9">
        <v>45594</v>
      </c>
      <c r="E3" s="9">
        <v>45595</v>
      </c>
      <c r="F3" s="9">
        <v>45596</v>
      </c>
      <c r="G3" s="9">
        <v>45597</v>
      </c>
      <c r="H3" s="9">
        <v>45598</v>
      </c>
    </row>
    <row r="4" spans="2:19" ht="57.95" customHeight="1" x14ac:dyDescent="0.25"/>
    <row r="5" spans="2:19" ht="19.5" customHeight="1" x14ac:dyDescent="0.25">
      <c r="B5" s="14">
        <f t="array" ref="B5:H5">日與星期+DATE(行事曆年份,11,1)-WEEKDAY(DATE(行事曆年份,11,1),(週開始日="星期一")+1)+8</f>
        <v>45599</v>
      </c>
      <c r="C5" s="14">
        <v>45600</v>
      </c>
      <c r="D5" s="14">
        <v>45601</v>
      </c>
      <c r="E5" s="14">
        <v>45602</v>
      </c>
      <c r="F5" s="14">
        <v>45603</v>
      </c>
      <c r="G5" s="14">
        <v>45604</v>
      </c>
      <c r="H5" s="14">
        <v>45605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日與星期+DATE(行事曆年份,11,1)-WEEKDAY(DATE(行事曆年份,11,1),(週開始日="星期一")+1)+15</f>
        <v>45606</v>
      </c>
      <c r="C7" s="9">
        <v>45607</v>
      </c>
      <c r="D7" s="9">
        <v>45608</v>
      </c>
      <c r="E7" s="9">
        <v>45609</v>
      </c>
      <c r="F7" s="9">
        <v>45610</v>
      </c>
      <c r="G7" s="9">
        <v>45611</v>
      </c>
      <c r="H7" s="9">
        <v>45612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日與星期+DATE(行事曆年份,11,1)-WEEKDAY(DATE(行事曆年份,11,1),(週開始日="星期一")+1)+22</f>
        <v>45613</v>
      </c>
      <c r="C9" s="14">
        <v>45614</v>
      </c>
      <c r="D9" s="14">
        <v>45615</v>
      </c>
      <c r="E9" s="14">
        <v>45616</v>
      </c>
      <c r="F9" s="14">
        <v>45617</v>
      </c>
      <c r="G9" s="14">
        <v>45618</v>
      </c>
      <c r="H9" s="14">
        <v>45619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日與星期+DATE(行事曆年份,11,1)-WEEKDAY(DATE(行事曆年份,11,1),(週開始日="星期一")+1)+29</f>
        <v>45620</v>
      </c>
      <c r="C11" s="9">
        <v>45621</v>
      </c>
      <c r="D11" s="9">
        <v>45622</v>
      </c>
      <c r="E11" s="9">
        <v>45623</v>
      </c>
      <c r="F11" s="9">
        <v>45624</v>
      </c>
      <c r="G11" s="9">
        <v>45625</v>
      </c>
      <c r="H11" s="9">
        <v>45626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日與星期+DATE(行事曆年份,11,1)-WEEKDAY(DATE(行事曆年份,11,1),(週開始日="星期一")+1)+36</f>
        <v>45627</v>
      </c>
      <c r="C13" s="14">
        <v>45628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自動判定工作日" sqref="C2:H2" xr:uid="{00000000-0002-0000-0A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A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A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A00-000003000000}"/>
    <dataValidation allowBlank="1" showInputMessage="1" showErrorMessage="1" prompt="此儲存格中的年份會自動更新。請在儲存格 K2 中選取另一個年份來變更年份" sqref="C1:D1" xr:uid="{00000000-0002-0000-0A00-000004000000}"/>
    <dataValidation allowBlank="1" showInputMessage="1" showErrorMessage="1" prompt="十一月行事曆" sqref="A1" xr:uid="{00000000-0002-0000-0A00-000005000000}"/>
    <dataValidation allowBlank="1" showInputMessage="1" showErrorMessage="1" prompt="在右側儲存格輸入記事" sqref="D13:D14" xr:uid="{4C1CD9A4-5B01-4E00-9E6B-7793FB775FF5}"/>
    <dataValidation allowBlank="1" showInputMessage="1" showErrorMessage="1" prompt="在此儲存格輸入記事" sqref="E13:H14" xr:uid="{00000000-0002-0000-0A00-000007000000}"/>
    <dataValidation allowBlank="1" showInputMessage="1" showErrorMessage="1" prompt="此列與列 6、8、10、12 及 14 為用於輸入上方儲存格中與行事曆日期相關之每日記事的儲存格" sqref="B4" xr:uid="{00000000-0002-0000-0A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S14"/>
  <sheetViews>
    <sheetView showGridLines="0" workbookViewId="0">
      <selection activeCell="I14" sqref="I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8.75" style="1"/>
    <col min="11" max="11" width="11.625" style="1" customWidth="1"/>
    <col min="12" max="13" width="8.75" style="1"/>
    <col min="14" max="14" width="11.875" style="1" customWidth="1"/>
    <col min="15" max="15" width="12.5" style="1" customWidth="1"/>
    <col min="16" max="16" width="8.75" style="1"/>
    <col min="17" max="17" width="11.625" style="1" customWidth="1"/>
    <col min="18" max="16384" width="8.75" style="1"/>
  </cols>
  <sheetData>
    <row r="1" spans="2:19" ht="59.25" customHeight="1" x14ac:dyDescent="0.25">
      <c r="B1" s="3" t="str">
        <f>"十二月 "&amp;行事曆年份</f>
        <v>十二月 2024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日與星期+DATE(行事曆年份,12,1)-WEEKDAY(DATE(行事曆年份,12,1),(週開始日="星期一")+1)+1</f>
        <v>45627</v>
      </c>
      <c r="C3" s="9">
        <v>45628</v>
      </c>
      <c r="D3" s="9">
        <v>45629</v>
      </c>
      <c r="E3" s="9">
        <v>45630</v>
      </c>
      <c r="F3" s="9">
        <v>45631</v>
      </c>
      <c r="G3" s="9">
        <v>45632</v>
      </c>
      <c r="H3" s="9">
        <v>45633</v>
      </c>
    </row>
    <row r="4" spans="2:19" ht="57.95" customHeight="1" x14ac:dyDescent="0.25"/>
    <row r="5" spans="2:19" ht="19.5" customHeight="1" x14ac:dyDescent="0.25">
      <c r="B5" s="14">
        <f t="array" ref="B5:H5">日與星期+DATE(行事曆年份,12,1)-WEEKDAY(DATE(行事曆年份,12,1),(週開始日="星期一")+1)+8</f>
        <v>45634</v>
      </c>
      <c r="C5" s="14">
        <v>45635</v>
      </c>
      <c r="D5" s="14">
        <v>45636</v>
      </c>
      <c r="E5" s="14">
        <v>45637</v>
      </c>
      <c r="F5" s="14">
        <v>45638</v>
      </c>
      <c r="G5" s="14">
        <v>45639</v>
      </c>
      <c r="H5" s="14">
        <v>45640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日與星期+DATE(行事曆年份,12,1)-WEEKDAY(DATE(行事曆年份,12,1),(週開始日="星期一")+1)+15</f>
        <v>45641</v>
      </c>
      <c r="C7" s="9">
        <v>45642</v>
      </c>
      <c r="D7" s="9">
        <v>45643</v>
      </c>
      <c r="E7" s="9">
        <v>45644</v>
      </c>
      <c r="F7" s="9">
        <v>45645</v>
      </c>
      <c r="G7" s="9">
        <v>45646</v>
      </c>
      <c r="H7" s="9">
        <v>45647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日與星期+DATE(行事曆年份,12,1)-WEEKDAY(DATE(行事曆年份,12,1),(週開始日="星期一")+1)+22</f>
        <v>45648</v>
      </c>
      <c r="C9" s="14">
        <v>45649</v>
      </c>
      <c r="D9" s="14">
        <v>45650</v>
      </c>
      <c r="E9" s="14">
        <v>45651</v>
      </c>
      <c r="F9" s="14">
        <v>45652</v>
      </c>
      <c r="G9" s="14">
        <v>45653</v>
      </c>
      <c r="H9" s="14">
        <v>45654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日與星期+DATE(行事曆年份,12,1)-WEEKDAY(DATE(行事曆年份,12,1),(週開始日="星期一")+1)+29</f>
        <v>45655</v>
      </c>
      <c r="C11" s="9">
        <v>45656</v>
      </c>
      <c r="D11" s="9">
        <v>45657</v>
      </c>
      <c r="E11" s="9">
        <v>45658</v>
      </c>
      <c r="F11" s="9">
        <v>45659</v>
      </c>
      <c r="G11" s="9">
        <v>45660</v>
      </c>
      <c r="H11" s="9">
        <v>45661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日與星期+DATE(行事曆年份,12,1)-WEEKDAY(DATE(行事曆年份,12,1),(週開始日="星期一")+1)+36</f>
        <v>45662</v>
      </c>
      <c r="C13" s="14">
        <v>45663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自動判定工作日" sqref="C2:H2" xr:uid="{00000000-0002-0000-0B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B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B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B00-000003000000}"/>
    <dataValidation allowBlank="1" showInputMessage="1" showErrorMessage="1" prompt="此儲存格中的年份會自動更新。請在儲存格 K2 中選取另一個年份來變更年份" sqref="C1:D1" xr:uid="{00000000-0002-0000-0B00-000004000000}"/>
    <dataValidation allowBlank="1" showInputMessage="1" showErrorMessage="1" prompt="十二月行事曆" sqref="A1" xr:uid="{00000000-0002-0000-0B00-000005000000}"/>
    <dataValidation allowBlank="1" showInputMessage="1" showErrorMessage="1" prompt="在右側儲存格輸入記事" sqref="D13:D14" xr:uid="{B79576DE-0F24-4EE8-8B53-D6DC78B87F10}"/>
    <dataValidation allowBlank="1" showInputMessage="1" showErrorMessage="1" prompt="在此儲存格輸入記事" sqref="E13:H14" xr:uid="{00000000-0002-0000-0B00-000007000000}"/>
    <dataValidation allowBlank="1" showInputMessage="1" showErrorMessage="1" prompt="此列與列 6、8、10、12 及 14 為用於輸入上方儲存格中與行事曆日期相關之每日記事的儲存格" sqref="B4" xr:uid="{00000000-0002-0000-0B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32</vt:i4>
      </vt:variant>
    </vt:vector>
  </HeadingPairs>
  <TitlesOfParts>
    <vt:vector size="45" baseType="lpstr">
      <vt:lpstr>範例(請勿編輯)</vt:lpstr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'範例(請勿編輯)'!ColumnTitleRegion1..H12.1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'範例(請勿編輯)'!ColumnTitleRegion2..C14.1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'範例(請勿編輯)'!Print_Area</vt:lpstr>
      <vt:lpstr>Print_Area</vt:lpstr>
      <vt:lpstr>'範例(請勿編輯)'!行事曆年份</vt:lpstr>
      <vt:lpstr>行事曆年份</vt:lpstr>
      <vt:lpstr>'範例(請勿編輯)'!週開始日</vt:lpstr>
      <vt:lpstr>週開始日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NTU_ARC_242-PC</dc:creator>
  <cp:lastModifiedBy>NTU_ARC_242-PC</cp:lastModifiedBy>
  <cp:lastPrinted>2023-12-26T03:40:59Z</cp:lastPrinted>
  <dcterms:created xsi:type="dcterms:W3CDTF">2016-12-02T06:02:37Z</dcterms:created>
  <dcterms:modified xsi:type="dcterms:W3CDTF">2023-12-26T06:42:09Z</dcterms:modified>
</cp:coreProperties>
</file>